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<sst xmlns="http://schemas.openxmlformats.org/spreadsheetml/2006/main" count="260" uniqueCount="126">
  <si>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</si>
  <si>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</si>
  <si>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</si>
  <si>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</si>
  <si>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</si>
  <si>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</si>
  <si>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</si>
  <si>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Сельская администрация Усть-Канского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</si>
  <si>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</si>
  <si>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</si>
  <si>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01686407</t>
  </si>
  <si>
    <t>801</t>
  </si>
  <si>
    <t>Наименование публично-правового образования</t>
  </si>
  <si>
    <t>Усть-Канское сельское поселение</t>
  </si>
  <si>
    <t xml:space="preserve">по ОКТМО </t>
  </si>
  <si>
    <t>84635465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</si>
  <si>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</si>
  <si>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</si>
  <si>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</si>
  <si>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</si>
  <si>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</si>
  <si>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</si>
  <si>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</si>
  <si>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</si>
  <si>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</si>
  <si>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</si>
  <si>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</si>
  <si>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</si>
  <si>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</si>
  <si>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</si>
  <si>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</si>
  <si>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</si>
  <si>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</si>
  <si>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</si>
  <si>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</si>
  <si>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</si>
  <si>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</si>
  <si>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</si>
  <si>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</si>
  <si>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</si>
  <si>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</si>
  <si>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</si>
  <si>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</si>
  <si>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</si>
  <si>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</si>
  <si>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</si>
  <si>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</si>
  <si>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</si>
  <si>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</si>
  <si>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</si>
  <si>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</si>
  <si>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</si>
  <si>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</si>
  <si>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</si>
  <si>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</si>
  <si>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</si>
  <si>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</si>
  <si>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801 11632000 10 0000 140</t>
  </si>
  <si>
    <t>Невыясненные поступления, зачисляемые в бюджеты сельских поселений</t>
  </si>
  <si>
    <t>801 11701050 10 0000 180</t>
  </si>
  <si>
    <t>Дотации на выравнивание бюджетной обеспеченности</t>
  </si>
  <si>
    <t>801 20215001 10 0000 151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</si>
  <si>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</si>
  <si>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801 20240014 10 0000 151</t>
  </si>
  <si>
    <t>Прочие межбюджетные трансферты, передаваемые бюджетам сельских поселений</t>
  </si>
  <si>
    <t>801 20249999 10 0000 151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</si>
  <si>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</si>
  <si>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</si>
  <si>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</si>
  <si>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</si>
  <si>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</si>
  <si>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</si>
  <si>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</si>
  <si>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801 0102 9900008100 121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</si>
  <si>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</si>
  <si>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801 0102 9900008100 129</t>
  </si>
  <si>
    <t>801 0104 990А008110 121</t>
  </si>
  <si>
    <t>801 0104 990А008110 129</t>
  </si>
  <si>
    <t>Закупка товаров, работ, услуг в сфере информационно-коммуникационных технологий</t>
  </si>
  <si>
    <t>801 0104 990А008190 242</t>
  </si>
  <si>
    <t>Прочая закупка товаров, работ и услуг</t>
  </si>
  <si>
    <t>801 0104 990А008190 244</t>
  </si>
  <si>
    <t>Уплата налога на имущество организаций и земельного налога</t>
  </si>
  <si>
    <t>801 0104 990А008190 851</t>
  </si>
  <si>
    <t>Уплата прочих налогов, сборов</t>
  </si>
  <si>
    <t>801 0104 990А008190 852</t>
  </si>
  <si>
    <t>Уплата иных платежей</t>
  </si>
  <si>
    <t>801 0104 990А008190 853</t>
  </si>
  <si>
    <t>801 0104 990А0S8500 121</t>
  </si>
  <si>
    <t>801 0104 990А0S8500 129</t>
  </si>
  <si>
    <t>Резервные средства</t>
  </si>
  <si>
    <t>801 0111 990000Ш200 870</t>
  </si>
  <si>
    <t>801 0309 0110100190 244</t>
  </si>
  <si>
    <t>801 0406 0120200190 244</t>
  </si>
  <si>
    <t>801 0409 0420200Д00 244</t>
  </si>
  <si>
    <t>801 0502 0110300190 244</t>
  </si>
  <si>
    <t>801 0503 0110400190 244</t>
  </si>
  <si>
    <t>Иные межбюджетные трансферты</t>
  </si>
  <si>
    <t>801 0801 0120100М01 540</t>
  </si>
  <si>
    <t>801 1105 0120200110 121</t>
  </si>
  <si>
    <t>801 1105 0120200110 129</t>
  </si>
  <si>
    <t>801 1105 0120200190 244</t>
  </si>
  <si>
    <t>801 1105 01202S8500 121</t>
  </si>
  <si>
    <t>801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</si>
  <si>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</si>
  <si>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</si>
  <si>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</si>
  <si>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</si>
  <si>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</si>
  <si>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</si>
  <si>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</si>
  <si>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</si>
  <si>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</si>
  <si>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</si>
  <si>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</si>
  <si>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</si>
  <si>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</si>
  <si>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</si>
  <si>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</si>
  <si>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</si>
  <si>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</si>
  <si>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</si>
  <si>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</si>
  <si>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</si>
  <si>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 xml:space="preserve">   5 апреля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</si>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</sst>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43191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6955512</f>
        <v>6955512</v>
      </c>
      <c r="J12" s="26">
        <f>1515989.45</f>
        <v>1515989.45</v>
      </c>
      <c r="K12" s="26"/>
      <c r="L12" s="26"/>
      <c r="M12" s="26"/>
      <c r="N12" s="27">
        <f>5439522.55</f>
        <v>5439522.55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842000</f>
        <v>842000</v>
      </c>
      <c r="J13" s="31">
        <f>178377.87</f>
        <v>178377.87</v>
      </c>
      <c r="K13" s="31"/>
      <c r="L13" s="31"/>
      <c r="M13" s="31"/>
      <c r="N13" s="32">
        <f>663622.13</f>
        <v>663622.13</v>
      </c>
      <c r="O13" s="32"/>
    </row>
    <row r="14" spans="1:15" s="1" customFormat="1" ht="66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25000</f>
        <v>25000</v>
      </c>
      <c r="J14" s="33" t="s">
        <v>43</v>
      </c>
      <c r="K14" s="33"/>
      <c r="L14" s="33"/>
      <c r="M14" s="33"/>
      <c r="N14" s="32">
        <f>25000</f>
        <v>25000</v>
      </c>
      <c r="O14" s="32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4" t="s">
        <v>43</v>
      </c>
      <c r="J15" s="31">
        <f>20</f>
        <v>20</v>
      </c>
      <c r="K15" s="31"/>
      <c r="L15" s="31"/>
      <c r="M15" s="31"/>
      <c r="N15" s="35" t="s">
        <v>43</v>
      </c>
      <c r="O15" s="35"/>
    </row>
    <row r="16" spans="1:15" s="1" customFormat="1" ht="13.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680000</f>
        <v>680000</v>
      </c>
      <c r="J16" s="31">
        <f>131990.45</f>
        <v>131990.45</v>
      </c>
      <c r="K16" s="31"/>
      <c r="L16" s="31"/>
      <c r="M16" s="31"/>
      <c r="N16" s="32">
        <f>548009.55</f>
        <v>548009.55</v>
      </c>
      <c r="O16" s="32"/>
    </row>
    <row r="17" spans="1:15" s="1" customFormat="1" ht="13.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30000</f>
        <v>30000</v>
      </c>
      <c r="J17" s="31">
        <f>5529.81</f>
        <v>5529.81</v>
      </c>
      <c r="K17" s="31"/>
      <c r="L17" s="31"/>
      <c r="M17" s="31"/>
      <c r="N17" s="32">
        <f>24470.19</f>
        <v>24470.19</v>
      </c>
      <c r="O17" s="32"/>
    </row>
    <row r="18" spans="1:15" s="1" customFormat="1" ht="24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790000</f>
        <v>790000</v>
      </c>
      <c r="J18" s="31">
        <f>24953.8</f>
        <v>24953.8</v>
      </c>
      <c r="K18" s="31"/>
      <c r="L18" s="31"/>
      <c r="M18" s="31"/>
      <c r="N18" s="32">
        <f>765046.2</f>
        <v>765046.2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1197000</f>
        <v>1197000</v>
      </c>
      <c r="J19" s="31">
        <f>332741.51</f>
        <v>332741.51</v>
      </c>
      <c r="K19" s="31"/>
      <c r="L19" s="31"/>
      <c r="M19" s="31"/>
      <c r="N19" s="32">
        <f>864258.49</f>
        <v>864258.49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600000</f>
        <v>600000</v>
      </c>
      <c r="J20" s="31">
        <f>29233.57</f>
        <v>29233.57</v>
      </c>
      <c r="K20" s="31"/>
      <c r="L20" s="31"/>
      <c r="M20" s="31"/>
      <c r="N20" s="32">
        <f>570766.43</f>
        <v>570766.43</v>
      </c>
      <c r="O20" s="32"/>
    </row>
    <row r="21" spans="1:15" s="1" customFormat="1" ht="33.75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4" t="s">
        <v>43</v>
      </c>
      <c r="J21" s="31">
        <f>20000</f>
        <v>20000</v>
      </c>
      <c r="K21" s="31"/>
      <c r="L21" s="31"/>
      <c r="M21" s="31"/>
      <c r="N21" s="35" t="s">
        <v>43</v>
      </c>
      <c r="O21" s="35"/>
    </row>
    <row r="22" spans="1:15" s="1" customFormat="1" ht="13.5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4" t="s">
        <v>43</v>
      </c>
      <c r="J22" s="31">
        <f>1643.44</f>
        <v>1643.44</v>
      </c>
      <c r="K22" s="31"/>
      <c r="L22" s="31"/>
      <c r="M22" s="31"/>
      <c r="N22" s="35" t="s">
        <v>43</v>
      </c>
      <c r="O22" s="35"/>
    </row>
    <row r="23" spans="1:15" s="1" customFormat="1" ht="13.5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2464982</f>
        <v>2464982</v>
      </c>
      <c r="J23" s="31">
        <f>791499</f>
        <v>791499</v>
      </c>
      <c r="K23" s="31"/>
      <c r="L23" s="31"/>
      <c r="M23" s="31"/>
      <c r="N23" s="32">
        <f>1673483</f>
        <v>1673483</v>
      </c>
      <c r="O23" s="32"/>
    </row>
    <row r="24" spans="1:15" s="1" customFormat="1" ht="45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100000</f>
        <v>100000</v>
      </c>
      <c r="J24" s="33" t="s">
        <v>43</v>
      </c>
      <c r="K24" s="33"/>
      <c r="L24" s="33"/>
      <c r="M24" s="33"/>
      <c r="N24" s="32">
        <f>100000</f>
        <v>100000</v>
      </c>
      <c r="O24" s="32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226530</f>
        <v>226530</v>
      </c>
      <c r="J25" s="33" t="s">
        <v>43</v>
      </c>
      <c r="K25" s="33"/>
      <c r="L25" s="33"/>
      <c r="M25" s="33"/>
      <c r="N25" s="32">
        <f>226530</f>
        <v>226530</v>
      </c>
      <c r="O25" s="32"/>
    </row>
    <row r="26" spans="1:15" s="1" customFormat="1" ht="54.75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4" t="s">
        <v>43</v>
      </c>
      <c r="J26" s="31">
        <f>0</f>
        <v>0</v>
      </c>
      <c r="K26" s="31"/>
      <c r="L26" s="31"/>
      <c r="M26" s="31"/>
      <c r="N26" s="35" t="s">
        <v>43</v>
      </c>
      <c r="O26" s="35"/>
    </row>
    <row r="27" spans="1:15" s="1" customFormat="1" ht="13.5" customHeight="1">
      <c r="A27" s="36" t="s">
        <v>18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1" customFormat="1" ht="13.5" customHeight="1">
      <c r="A28" s="12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" customFormat="1" ht="34.5" customHeight="1">
      <c r="A29" s="13" t="s">
        <v>24</v>
      </c>
      <c r="B29" s="13"/>
      <c r="C29" s="13"/>
      <c r="D29" s="13"/>
      <c r="E29" s="13"/>
      <c r="F29" s="13"/>
      <c r="G29" s="14" t="s">
        <v>25</v>
      </c>
      <c r="H29" s="14" t="s">
        <v>69</v>
      </c>
      <c r="I29" s="15" t="s">
        <v>27</v>
      </c>
      <c r="J29" s="16" t="s">
        <v>28</v>
      </c>
      <c r="K29" s="16"/>
      <c r="L29" s="16"/>
      <c r="M29" s="16"/>
      <c r="N29" s="17" t="s">
        <v>29</v>
      </c>
      <c r="O29" s="17"/>
    </row>
    <row r="30" spans="1:15" s="1" customFormat="1" ht="13.5" customHeight="1">
      <c r="A30" s="18" t="s">
        <v>30</v>
      </c>
      <c r="B30" s="18"/>
      <c r="C30" s="18"/>
      <c r="D30" s="18"/>
      <c r="E30" s="18"/>
      <c r="F30" s="18"/>
      <c r="G30" s="19" t="s">
        <v>31</v>
      </c>
      <c r="H30" s="19" t="s">
        <v>32</v>
      </c>
      <c r="I30" s="20" t="s">
        <v>33</v>
      </c>
      <c r="J30" s="21" t="s">
        <v>34</v>
      </c>
      <c r="K30" s="21"/>
      <c r="L30" s="21"/>
      <c r="M30" s="21"/>
      <c r="N30" s="22" t="s">
        <v>35</v>
      </c>
      <c r="O30" s="22"/>
    </row>
    <row r="31" spans="1:15" s="1" customFormat="1" ht="13.5" customHeight="1">
      <c r="A31" s="23" t="s">
        <v>70</v>
      </c>
      <c r="B31" s="23"/>
      <c r="C31" s="23"/>
      <c r="D31" s="23"/>
      <c r="E31" s="23"/>
      <c r="F31" s="23"/>
      <c r="G31" s="24" t="s">
        <v>71</v>
      </c>
      <c r="H31" s="24" t="s">
        <v>38</v>
      </c>
      <c r="I31" s="25">
        <f>6955512</f>
        <v>6955512</v>
      </c>
      <c r="J31" s="26">
        <f>1702887.11</f>
        <v>1702887.11</v>
      </c>
      <c r="K31" s="26"/>
      <c r="L31" s="26"/>
      <c r="M31" s="26"/>
      <c r="N31" s="27">
        <f>5252624.89</f>
        <v>5252624.89</v>
      </c>
      <c r="O31" s="27"/>
    </row>
    <row r="32" spans="1:15" s="1" customFormat="1" ht="13.5" customHeight="1">
      <c r="A32" s="37" t="s">
        <v>72</v>
      </c>
      <c r="B32" s="37"/>
      <c r="C32" s="37"/>
      <c r="D32" s="37"/>
      <c r="E32" s="37"/>
      <c r="F32" s="37"/>
      <c r="G32" s="38" t="s">
        <v>71</v>
      </c>
      <c r="H32" s="38" t="s">
        <v>73</v>
      </c>
      <c r="I32" s="39">
        <f>462861.57</f>
        <v>462861.57</v>
      </c>
      <c r="J32" s="40">
        <f>109743</f>
        <v>109743</v>
      </c>
      <c r="K32" s="40"/>
      <c r="L32" s="40"/>
      <c r="M32" s="40"/>
      <c r="N32" s="41">
        <f>353118.57</f>
        <v>353118.57</v>
      </c>
      <c r="O32" s="41"/>
    </row>
    <row r="33" spans="1:15" s="1" customFormat="1" ht="33.75" customHeight="1">
      <c r="A33" s="37" t="s">
        <v>74</v>
      </c>
      <c r="B33" s="37"/>
      <c r="C33" s="37"/>
      <c r="D33" s="37"/>
      <c r="E33" s="37"/>
      <c r="F33" s="37"/>
      <c r="G33" s="38" t="s">
        <v>71</v>
      </c>
      <c r="H33" s="38" t="s">
        <v>75</v>
      </c>
      <c r="I33" s="39">
        <f>138538.41</f>
        <v>138538.41</v>
      </c>
      <c r="J33" s="40">
        <f>31259</f>
        <v>31259</v>
      </c>
      <c r="K33" s="40"/>
      <c r="L33" s="40"/>
      <c r="M33" s="40"/>
      <c r="N33" s="41">
        <f>107279.41</f>
        <v>107279.41</v>
      </c>
      <c r="O33" s="41"/>
    </row>
    <row r="34" spans="1:15" s="1" customFormat="1" ht="13.5" customHeight="1">
      <c r="A34" s="37" t="s">
        <v>72</v>
      </c>
      <c r="B34" s="37"/>
      <c r="C34" s="37"/>
      <c r="D34" s="37"/>
      <c r="E34" s="37"/>
      <c r="F34" s="37"/>
      <c r="G34" s="38" t="s">
        <v>71</v>
      </c>
      <c r="H34" s="38" t="s">
        <v>76</v>
      </c>
      <c r="I34" s="39">
        <f>1434697.67</f>
        <v>1434697.67</v>
      </c>
      <c r="J34" s="40">
        <f>346906.63</f>
        <v>346906.63</v>
      </c>
      <c r="K34" s="40"/>
      <c r="L34" s="40"/>
      <c r="M34" s="40"/>
      <c r="N34" s="41">
        <f>1087791.04</f>
        <v>1087791.04</v>
      </c>
      <c r="O34" s="41"/>
    </row>
    <row r="35" spans="1:15" s="1" customFormat="1" ht="33.75" customHeight="1">
      <c r="A35" s="37" t="s">
        <v>74</v>
      </c>
      <c r="B35" s="37"/>
      <c r="C35" s="37"/>
      <c r="D35" s="37"/>
      <c r="E35" s="37"/>
      <c r="F35" s="37"/>
      <c r="G35" s="38" t="s">
        <v>71</v>
      </c>
      <c r="H35" s="38" t="s">
        <v>77</v>
      </c>
      <c r="I35" s="39">
        <f>424856</f>
        <v>424856</v>
      </c>
      <c r="J35" s="40">
        <f>96994</f>
        <v>96994</v>
      </c>
      <c r="K35" s="40"/>
      <c r="L35" s="40"/>
      <c r="M35" s="40"/>
      <c r="N35" s="41">
        <f>327862</f>
        <v>327862</v>
      </c>
      <c r="O35" s="41"/>
    </row>
    <row r="36" spans="1:15" s="1" customFormat="1" ht="24" customHeight="1">
      <c r="A36" s="37" t="s">
        <v>78</v>
      </c>
      <c r="B36" s="37"/>
      <c r="C36" s="37"/>
      <c r="D36" s="37"/>
      <c r="E36" s="37"/>
      <c r="F36" s="37"/>
      <c r="G36" s="38" t="s">
        <v>71</v>
      </c>
      <c r="H36" s="38" t="s">
        <v>79</v>
      </c>
      <c r="I36" s="39">
        <f>150000</f>
        <v>150000</v>
      </c>
      <c r="J36" s="40">
        <f>40336.85</f>
        <v>40336.85</v>
      </c>
      <c r="K36" s="40"/>
      <c r="L36" s="40"/>
      <c r="M36" s="40"/>
      <c r="N36" s="41">
        <f>109663.15</f>
        <v>109663.15</v>
      </c>
      <c r="O36" s="41"/>
    </row>
    <row r="37" spans="1:15" s="1" customFormat="1" ht="13.5" customHeight="1">
      <c r="A37" s="37" t="s">
        <v>80</v>
      </c>
      <c r="B37" s="37"/>
      <c r="C37" s="37"/>
      <c r="D37" s="37"/>
      <c r="E37" s="37"/>
      <c r="F37" s="37"/>
      <c r="G37" s="38" t="s">
        <v>71</v>
      </c>
      <c r="H37" s="38" t="s">
        <v>81</v>
      </c>
      <c r="I37" s="39">
        <f>170367.61</f>
        <v>170367.61</v>
      </c>
      <c r="J37" s="40">
        <f>131153.92</f>
        <v>131153.92</v>
      </c>
      <c r="K37" s="40"/>
      <c r="L37" s="40"/>
      <c r="M37" s="40"/>
      <c r="N37" s="41">
        <f>39213.69</f>
        <v>39213.69</v>
      </c>
      <c r="O37" s="41"/>
    </row>
    <row r="38" spans="1:15" s="1" customFormat="1" ht="13.5" customHeight="1">
      <c r="A38" s="37" t="s">
        <v>82</v>
      </c>
      <c r="B38" s="37"/>
      <c r="C38" s="37"/>
      <c r="D38" s="37"/>
      <c r="E38" s="37"/>
      <c r="F38" s="37"/>
      <c r="G38" s="38" t="s">
        <v>71</v>
      </c>
      <c r="H38" s="38" t="s">
        <v>83</v>
      </c>
      <c r="I38" s="39">
        <f>26943</f>
        <v>26943</v>
      </c>
      <c r="J38" s="42" t="s">
        <v>43</v>
      </c>
      <c r="K38" s="42"/>
      <c r="L38" s="42"/>
      <c r="M38" s="42"/>
      <c r="N38" s="41">
        <f>26943</f>
        <v>26943</v>
      </c>
      <c r="O38" s="41"/>
    </row>
    <row r="39" spans="1:15" s="1" customFormat="1" ht="13.5" customHeight="1">
      <c r="A39" s="37" t="s">
        <v>84</v>
      </c>
      <c r="B39" s="37"/>
      <c r="C39" s="37"/>
      <c r="D39" s="37"/>
      <c r="E39" s="37"/>
      <c r="F39" s="37"/>
      <c r="G39" s="38" t="s">
        <v>71</v>
      </c>
      <c r="H39" s="38" t="s">
        <v>85</v>
      </c>
      <c r="I39" s="39">
        <f>6507</f>
        <v>6507</v>
      </c>
      <c r="J39" s="40">
        <f>2380</f>
        <v>2380</v>
      </c>
      <c r="K39" s="40"/>
      <c r="L39" s="40"/>
      <c r="M39" s="40"/>
      <c r="N39" s="41">
        <f>4127</f>
        <v>4127</v>
      </c>
      <c r="O39" s="41"/>
    </row>
    <row r="40" spans="1:15" s="1" customFormat="1" ht="13.5" customHeight="1">
      <c r="A40" s="37" t="s">
        <v>86</v>
      </c>
      <c r="B40" s="37"/>
      <c r="C40" s="37"/>
      <c r="D40" s="37"/>
      <c r="E40" s="37"/>
      <c r="F40" s="37"/>
      <c r="G40" s="38" t="s">
        <v>71</v>
      </c>
      <c r="H40" s="38" t="s">
        <v>87</v>
      </c>
      <c r="I40" s="39">
        <f>10000</f>
        <v>10000</v>
      </c>
      <c r="J40" s="40">
        <f>1248.66</f>
        <v>1248.66</v>
      </c>
      <c r="K40" s="40"/>
      <c r="L40" s="40"/>
      <c r="M40" s="40"/>
      <c r="N40" s="41">
        <f>8751.34</f>
        <v>8751.34</v>
      </c>
      <c r="O40" s="41"/>
    </row>
    <row r="41" spans="1:15" s="1" customFormat="1" ht="13.5" customHeight="1">
      <c r="A41" s="37" t="s">
        <v>72</v>
      </c>
      <c r="B41" s="37"/>
      <c r="C41" s="37"/>
      <c r="D41" s="37"/>
      <c r="E41" s="37"/>
      <c r="F41" s="37"/>
      <c r="G41" s="38" t="s">
        <v>71</v>
      </c>
      <c r="H41" s="38" t="s">
        <v>88</v>
      </c>
      <c r="I41" s="39">
        <f>141766.1</f>
        <v>141766.1</v>
      </c>
      <c r="J41" s="42" t="s">
        <v>43</v>
      </c>
      <c r="K41" s="42"/>
      <c r="L41" s="42"/>
      <c r="M41" s="42"/>
      <c r="N41" s="41">
        <f>141766.1</f>
        <v>141766.1</v>
      </c>
      <c r="O41" s="41"/>
    </row>
    <row r="42" spans="1:15" s="1" customFormat="1" ht="33.75" customHeight="1">
      <c r="A42" s="37" t="s">
        <v>74</v>
      </c>
      <c r="B42" s="37"/>
      <c r="C42" s="37"/>
      <c r="D42" s="37"/>
      <c r="E42" s="37"/>
      <c r="F42" s="37"/>
      <c r="G42" s="38" t="s">
        <v>71</v>
      </c>
      <c r="H42" s="38" t="s">
        <v>89</v>
      </c>
      <c r="I42" s="39">
        <f>58723.9</f>
        <v>58723.9</v>
      </c>
      <c r="J42" s="42" t="s">
        <v>43</v>
      </c>
      <c r="K42" s="42"/>
      <c r="L42" s="42"/>
      <c r="M42" s="42"/>
      <c r="N42" s="41">
        <f>58723.9</f>
        <v>58723.9</v>
      </c>
      <c r="O42" s="41"/>
    </row>
    <row r="43" spans="1:15" s="1" customFormat="1" ht="13.5" customHeight="1">
      <c r="A43" s="37" t="s">
        <v>90</v>
      </c>
      <c r="B43" s="37"/>
      <c r="C43" s="37"/>
      <c r="D43" s="37"/>
      <c r="E43" s="37"/>
      <c r="F43" s="37"/>
      <c r="G43" s="38" t="s">
        <v>71</v>
      </c>
      <c r="H43" s="38" t="s">
        <v>91</v>
      </c>
      <c r="I43" s="39">
        <f>25000</f>
        <v>25000</v>
      </c>
      <c r="J43" s="42" t="s">
        <v>43</v>
      </c>
      <c r="K43" s="42"/>
      <c r="L43" s="42"/>
      <c r="M43" s="42"/>
      <c r="N43" s="41">
        <f>25000</f>
        <v>25000</v>
      </c>
      <c r="O43" s="41"/>
    </row>
    <row r="44" spans="1:15" s="1" customFormat="1" ht="13.5" customHeight="1">
      <c r="A44" s="37" t="s">
        <v>80</v>
      </c>
      <c r="B44" s="37"/>
      <c r="C44" s="37"/>
      <c r="D44" s="37"/>
      <c r="E44" s="37"/>
      <c r="F44" s="37"/>
      <c r="G44" s="38" t="s">
        <v>71</v>
      </c>
      <c r="H44" s="38" t="s">
        <v>92</v>
      </c>
      <c r="I44" s="39">
        <f>10000</f>
        <v>10000</v>
      </c>
      <c r="J44" s="42" t="s">
        <v>43</v>
      </c>
      <c r="K44" s="42"/>
      <c r="L44" s="42"/>
      <c r="M44" s="42"/>
      <c r="N44" s="41">
        <f>10000</f>
        <v>10000</v>
      </c>
      <c r="O44" s="41"/>
    </row>
    <row r="45" spans="1:15" s="1" customFormat="1" ht="13.5" customHeight="1">
      <c r="A45" s="37" t="s">
        <v>80</v>
      </c>
      <c r="B45" s="37"/>
      <c r="C45" s="37"/>
      <c r="D45" s="37"/>
      <c r="E45" s="37"/>
      <c r="F45" s="37"/>
      <c r="G45" s="38" t="s">
        <v>71</v>
      </c>
      <c r="H45" s="38" t="s">
        <v>93</v>
      </c>
      <c r="I45" s="39">
        <f>2000</f>
        <v>2000</v>
      </c>
      <c r="J45" s="42" t="s">
        <v>43</v>
      </c>
      <c r="K45" s="42"/>
      <c r="L45" s="42"/>
      <c r="M45" s="42"/>
      <c r="N45" s="41">
        <f>2000</f>
        <v>2000</v>
      </c>
      <c r="O45" s="41"/>
    </row>
    <row r="46" spans="1:15" s="1" customFormat="1" ht="13.5" customHeight="1">
      <c r="A46" s="37" t="s">
        <v>80</v>
      </c>
      <c r="B46" s="37"/>
      <c r="C46" s="37"/>
      <c r="D46" s="37"/>
      <c r="E46" s="37"/>
      <c r="F46" s="37"/>
      <c r="G46" s="38" t="s">
        <v>71</v>
      </c>
      <c r="H46" s="38" t="s">
        <v>94</v>
      </c>
      <c r="I46" s="39">
        <f>100000</f>
        <v>100000</v>
      </c>
      <c r="J46" s="42" t="s">
        <v>43</v>
      </c>
      <c r="K46" s="42"/>
      <c r="L46" s="42"/>
      <c r="M46" s="42"/>
      <c r="N46" s="41">
        <f>100000</f>
        <v>100000</v>
      </c>
      <c r="O46" s="41"/>
    </row>
    <row r="47" spans="1:15" s="1" customFormat="1" ht="13.5" customHeight="1">
      <c r="A47" s="37" t="s">
        <v>80</v>
      </c>
      <c r="B47" s="37"/>
      <c r="C47" s="37"/>
      <c r="D47" s="37"/>
      <c r="E47" s="37"/>
      <c r="F47" s="37"/>
      <c r="G47" s="38" t="s">
        <v>71</v>
      </c>
      <c r="H47" s="38" t="s">
        <v>95</v>
      </c>
      <c r="I47" s="39">
        <f>208000</f>
        <v>208000</v>
      </c>
      <c r="J47" s="40">
        <f>93000</f>
        <v>93000</v>
      </c>
      <c r="K47" s="40"/>
      <c r="L47" s="40"/>
      <c r="M47" s="40"/>
      <c r="N47" s="41">
        <f>115000</f>
        <v>115000</v>
      </c>
      <c r="O47" s="41"/>
    </row>
    <row r="48" spans="1:15" s="1" customFormat="1" ht="13.5" customHeight="1">
      <c r="A48" s="37" t="s">
        <v>80</v>
      </c>
      <c r="B48" s="37"/>
      <c r="C48" s="37"/>
      <c r="D48" s="37"/>
      <c r="E48" s="37"/>
      <c r="F48" s="37"/>
      <c r="G48" s="38" t="s">
        <v>71</v>
      </c>
      <c r="H48" s="38" t="s">
        <v>96</v>
      </c>
      <c r="I48" s="39">
        <f>784590</f>
        <v>784590</v>
      </c>
      <c r="J48" s="40">
        <f>409362.31</f>
        <v>409362.31</v>
      </c>
      <c r="K48" s="40"/>
      <c r="L48" s="40"/>
      <c r="M48" s="40"/>
      <c r="N48" s="41">
        <f>375227.69</f>
        <v>375227.69</v>
      </c>
      <c r="O48" s="41"/>
    </row>
    <row r="49" spans="1:15" s="1" customFormat="1" ht="13.5" customHeight="1">
      <c r="A49" s="37" t="s">
        <v>97</v>
      </c>
      <c r="B49" s="37"/>
      <c r="C49" s="37"/>
      <c r="D49" s="37"/>
      <c r="E49" s="37"/>
      <c r="F49" s="37"/>
      <c r="G49" s="38" t="s">
        <v>71</v>
      </c>
      <c r="H49" s="38" t="s">
        <v>98</v>
      </c>
      <c r="I49" s="39">
        <f>2337991</f>
        <v>2337991</v>
      </c>
      <c r="J49" s="40">
        <f>360671</f>
        <v>360671</v>
      </c>
      <c r="K49" s="40"/>
      <c r="L49" s="40"/>
      <c r="M49" s="40"/>
      <c r="N49" s="41">
        <f>1977320</f>
        <v>1977320</v>
      </c>
      <c r="O49" s="41"/>
    </row>
    <row r="50" spans="1:15" s="1" customFormat="1" ht="13.5" customHeight="1">
      <c r="A50" s="37" t="s">
        <v>72</v>
      </c>
      <c r="B50" s="37"/>
      <c r="C50" s="37"/>
      <c r="D50" s="37"/>
      <c r="E50" s="37"/>
      <c r="F50" s="37"/>
      <c r="G50" s="38" t="s">
        <v>71</v>
      </c>
      <c r="H50" s="38" t="s">
        <v>99</v>
      </c>
      <c r="I50" s="39">
        <f>172887.67</f>
        <v>172887.67</v>
      </c>
      <c r="J50" s="40">
        <f>42716.74</f>
        <v>42716.74</v>
      </c>
      <c r="K50" s="40"/>
      <c r="L50" s="40"/>
      <c r="M50" s="40"/>
      <c r="N50" s="41">
        <f>130170.93</f>
        <v>130170.93</v>
      </c>
      <c r="O50" s="41"/>
    </row>
    <row r="51" spans="1:15" s="1" customFormat="1" ht="33.75" customHeight="1">
      <c r="A51" s="37" t="s">
        <v>74</v>
      </c>
      <c r="B51" s="37"/>
      <c r="C51" s="37"/>
      <c r="D51" s="37"/>
      <c r="E51" s="37"/>
      <c r="F51" s="37"/>
      <c r="G51" s="38" t="s">
        <v>71</v>
      </c>
      <c r="H51" s="38" t="s">
        <v>100</v>
      </c>
      <c r="I51" s="39">
        <f>52212.07</f>
        <v>52212.07</v>
      </c>
      <c r="J51" s="40">
        <f>12115</f>
        <v>12115</v>
      </c>
      <c r="K51" s="40"/>
      <c r="L51" s="40"/>
      <c r="M51" s="40"/>
      <c r="N51" s="41">
        <f>40097.07</f>
        <v>40097.07</v>
      </c>
      <c r="O51" s="41"/>
    </row>
    <row r="52" spans="1:15" s="1" customFormat="1" ht="13.5" customHeight="1">
      <c r="A52" s="37" t="s">
        <v>80</v>
      </c>
      <c r="B52" s="37"/>
      <c r="C52" s="37"/>
      <c r="D52" s="37"/>
      <c r="E52" s="37"/>
      <c r="F52" s="37"/>
      <c r="G52" s="38" t="s">
        <v>71</v>
      </c>
      <c r="H52" s="38" t="s">
        <v>101</v>
      </c>
      <c r="I52" s="39">
        <f>211530</f>
        <v>211530</v>
      </c>
      <c r="J52" s="40">
        <f>25000</f>
        <v>25000</v>
      </c>
      <c r="K52" s="40"/>
      <c r="L52" s="40"/>
      <c r="M52" s="40"/>
      <c r="N52" s="41">
        <f>186530</f>
        <v>186530</v>
      </c>
      <c r="O52" s="41"/>
    </row>
    <row r="53" spans="1:15" s="1" customFormat="1" ht="13.5" customHeight="1">
      <c r="A53" s="37" t="s">
        <v>72</v>
      </c>
      <c r="B53" s="37"/>
      <c r="C53" s="37"/>
      <c r="D53" s="37"/>
      <c r="E53" s="37"/>
      <c r="F53" s="37"/>
      <c r="G53" s="38" t="s">
        <v>71</v>
      </c>
      <c r="H53" s="38" t="s">
        <v>102</v>
      </c>
      <c r="I53" s="39">
        <f>20000</f>
        <v>20000</v>
      </c>
      <c r="J53" s="42" t="s">
        <v>43</v>
      </c>
      <c r="K53" s="42"/>
      <c r="L53" s="42"/>
      <c r="M53" s="42"/>
      <c r="N53" s="41">
        <f>20000</f>
        <v>20000</v>
      </c>
      <c r="O53" s="41"/>
    </row>
    <row r="54" spans="1:15" s="1" customFormat="1" ht="33.75" customHeight="1">
      <c r="A54" s="37" t="s">
        <v>74</v>
      </c>
      <c r="B54" s="37"/>
      <c r="C54" s="37"/>
      <c r="D54" s="37"/>
      <c r="E54" s="37"/>
      <c r="F54" s="37"/>
      <c r="G54" s="38" t="s">
        <v>71</v>
      </c>
      <c r="H54" s="38" t="s">
        <v>103</v>
      </c>
      <c r="I54" s="39">
        <f>6040</f>
        <v>6040</v>
      </c>
      <c r="J54" s="42" t="s">
        <v>43</v>
      </c>
      <c r="K54" s="42"/>
      <c r="L54" s="42"/>
      <c r="M54" s="42"/>
      <c r="N54" s="41">
        <f>6040</f>
        <v>6040</v>
      </c>
      <c r="O54" s="41"/>
    </row>
    <row r="55" spans="1:15" s="1" customFormat="1" ht="15" customHeight="1">
      <c r="A55" s="43" t="s">
        <v>104</v>
      </c>
      <c r="B55" s="43"/>
      <c r="C55" s="43"/>
      <c r="D55" s="43"/>
      <c r="E55" s="43"/>
      <c r="F55" s="43"/>
      <c r="G55" s="44" t="s">
        <v>105</v>
      </c>
      <c r="H55" s="44" t="s">
        <v>38</v>
      </c>
      <c r="I55" s="45">
        <f>0</f>
        <v>0</v>
      </c>
      <c r="J55" s="46">
        <f>-186897.66</f>
        <v>-186897.66</v>
      </c>
      <c r="K55" s="46"/>
      <c r="L55" s="46"/>
      <c r="M55" s="46"/>
      <c r="N55" s="47" t="s">
        <v>38</v>
      </c>
      <c r="O55" s="47"/>
    </row>
    <row r="56" spans="1:15" s="1" customFormat="1" ht="13.5" customHeight="1">
      <c r="A56" s="7" t="s">
        <v>18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1" customFormat="1" ht="13.5" customHeight="1">
      <c r="A57" s="12" t="s">
        <v>106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" customFormat="1" ht="45.75" customHeight="1">
      <c r="A58" s="13" t="s">
        <v>24</v>
      </c>
      <c r="B58" s="13"/>
      <c r="C58" s="13"/>
      <c r="D58" s="13"/>
      <c r="E58" s="13"/>
      <c r="F58" s="13"/>
      <c r="G58" s="14" t="s">
        <v>25</v>
      </c>
      <c r="H58" s="14" t="s">
        <v>107</v>
      </c>
      <c r="I58" s="15" t="s">
        <v>27</v>
      </c>
      <c r="J58" s="16" t="s">
        <v>28</v>
      </c>
      <c r="K58" s="16"/>
      <c r="L58" s="16"/>
      <c r="M58" s="16"/>
      <c r="N58" s="17" t="s">
        <v>29</v>
      </c>
      <c r="O58" s="17"/>
    </row>
    <row r="59" spans="1:15" s="1" customFormat="1" ht="12.75" customHeight="1">
      <c r="A59" s="18" t="s">
        <v>30</v>
      </c>
      <c r="B59" s="18"/>
      <c r="C59" s="18"/>
      <c r="D59" s="18"/>
      <c r="E59" s="18"/>
      <c r="F59" s="18"/>
      <c r="G59" s="19" t="s">
        <v>31</v>
      </c>
      <c r="H59" s="19" t="s">
        <v>32</v>
      </c>
      <c r="I59" s="20" t="s">
        <v>33</v>
      </c>
      <c r="J59" s="21" t="s">
        <v>34</v>
      </c>
      <c r="K59" s="21"/>
      <c r="L59" s="21"/>
      <c r="M59" s="21"/>
      <c r="N59" s="22" t="s">
        <v>35</v>
      </c>
      <c r="O59" s="22"/>
    </row>
    <row r="60" spans="1:15" s="1" customFormat="1" ht="13.5" customHeight="1">
      <c r="A60" s="23" t="s">
        <v>108</v>
      </c>
      <c r="B60" s="23"/>
      <c r="C60" s="23"/>
      <c r="D60" s="23"/>
      <c r="E60" s="23"/>
      <c r="F60" s="23"/>
      <c r="G60" s="24" t="s">
        <v>109</v>
      </c>
      <c r="H60" s="24" t="s">
        <v>38</v>
      </c>
      <c r="I60" s="48">
        <f>0</f>
        <v>0</v>
      </c>
      <c r="J60" s="49" t="s">
        <v>43</v>
      </c>
      <c r="K60" s="49"/>
      <c r="L60" s="49"/>
      <c r="M60" s="49"/>
      <c r="N60" s="50" t="s">
        <v>38</v>
      </c>
      <c r="O60" s="50"/>
    </row>
    <row r="61" spans="1:15" s="1" customFormat="1" ht="13.5" customHeight="1">
      <c r="A61" s="51" t="s">
        <v>110</v>
      </c>
      <c r="B61" s="51"/>
      <c r="C61" s="51"/>
      <c r="D61" s="51"/>
      <c r="E61" s="51"/>
      <c r="F61" s="51"/>
      <c r="G61" s="52" t="s">
        <v>18</v>
      </c>
      <c r="H61" s="52" t="s">
        <v>18</v>
      </c>
      <c r="I61" s="53" t="s">
        <v>18</v>
      </c>
      <c r="J61" s="54" t="s">
        <v>18</v>
      </c>
      <c r="K61" s="54"/>
      <c r="L61" s="54"/>
      <c r="M61" s="54"/>
      <c r="N61" s="55" t="s">
        <v>18</v>
      </c>
      <c r="O61" s="55"/>
    </row>
    <row r="62" spans="1:15" s="1" customFormat="1" ht="13.5" customHeight="1">
      <c r="A62" s="28" t="s">
        <v>111</v>
      </c>
      <c r="B62" s="28"/>
      <c r="C62" s="28"/>
      <c r="D62" s="28"/>
      <c r="E62" s="28"/>
      <c r="F62" s="28"/>
      <c r="G62" s="56" t="s">
        <v>112</v>
      </c>
      <c r="H62" s="29" t="s">
        <v>38</v>
      </c>
      <c r="I62" s="57" t="s">
        <v>43</v>
      </c>
      <c r="J62" s="33" t="s">
        <v>43</v>
      </c>
      <c r="K62" s="33"/>
      <c r="L62" s="33"/>
      <c r="M62" s="33"/>
      <c r="N62" s="58" t="s">
        <v>43</v>
      </c>
      <c r="O62" s="58"/>
    </row>
    <row r="63" spans="1:15" s="1" customFormat="1" ht="13.5" customHeight="1">
      <c r="A63" s="37" t="s">
        <v>18</v>
      </c>
      <c r="B63" s="37"/>
      <c r="C63" s="37"/>
      <c r="D63" s="37"/>
      <c r="E63" s="37"/>
      <c r="F63" s="37"/>
      <c r="G63" s="38" t="s">
        <v>112</v>
      </c>
      <c r="H63" s="38" t="s">
        <v>18</v>
      </c>
      <c r="I63" s="59" t="s">
        <v>43</v>
      </c>
      <c r="J63" s="42" t="s">
        <v>43</v>
      </c>
      <c r="K63" s="42"/>
      <c r="L63" s="42"/>
      <c r="M63" s="42"/>
      <c r="N63" s="60" t="s">
        <v>43</v>
      </c>
      <c r="O63" s="60"/>
    </row>
    <row r="64" spans="1:15" s="1" customFormat="1" ht="13.5" customHeight="1">
      <c r="A64" s="37" t="s">
        <v>113</v>
      </c>
      <c r="B64" s="37"/>
      <c r="C64" s="37"/>
      <c r="D64" s="37"/>
      <c r="E64" s="37"/>
      <c r="F64" s="37"/>
      <c r="G64" s="52" t="s">
        <v>114</v>
      </c>
      <c r="H64" s="52" t="s">
        <v>38</v>
      </c>
      <c r="I64" s="53" t="s">
        <v>43</v>
      </c>
      <c r="J64" s="42" t="s">
        <v>43</v>
      </c>
      <c r="K64" s="42"/>
      <c r="L64" s="42"/>
      <c r="M64" s="42"/>
      <c r="N64" s="55" t="s">
        <v>43</v>
      </c>
      <c r="O64" s="55"/>
    </row>
    <row r="65" spans="1:15" s="1" customFormat="1" ht="13.5" customHeight="1">
      <c r="A65" s="37" t="s">
        <v>18</v>
      </c>
      <c r="B65" s="37"/>
      <c r="C65" s="37"/>
      <c r="D65" s="37"/>
      <c r="E65" s="37"/>
      <c r="F65" s="37"/>
      <c r="G65" s="38" t="s">
        <v>114</v>
      </c>
      <c r="H65" s="38" t="s">
        <v>18</v>
      </c>
      <c r="I65" s="59" t="s">
        <v>43</v>
      </c>
      <c r="J65" s="42" t="s">
        <v>43</v>
      </c>
      <c r="K65" s="42"/>
      <c r="L65" s="42"/>
      <c r="M65" s="42"/>
      <c r="N65" s="60" t="s">
        <v>43</v>
      </c>
      <c r="O65" s="60"/>
    </row>
    <row r="66" spans="1:15" s="1" customFormat="1" ht="13.5" customHeight="1">
      <c r="A66" s="37" t="s">
        <v>115</v>
      </c>
      <c r="B66" s="37"/>
      <c r="C66" s="37"/>
      <c r="D66" s="37"/>
      <c r="E66" s="37"/>
      <c r="F66" s="37"/>
      <c r="G66" s="38" t="s">
        <v>116</v>
      </c>
      <c r="H66" s="38" t="s">
        <v>117</v>
      </c>
      <c r="I66" s="61">
        <f>0</f>
        <v>0</v>
      </c>
      <c r="J66" s="42" t="s">
        <v>43</v>
      </c>
      <c r="K66" s="42"/>
      <c r="L66" s="42"/>
      <c r="M66" s="42"/>
      <c r="N66" s="60" t="s">
        <v>43</v>
      </c>
      <c r="O66" s="60"/>
    </row>
    <row r="67" spans="1:15" s="1" customFormat="1" ht="13.5" customHeight="1">
      <c r="A67" s="37" t="s">
        <v>118</v>
      </c>
      <c r="B67" s="37"/>
      <c r="C67" s="37"/>
      <c r="D67" s="37"/>
      <c r="E67" s="37"/>
      <c r="F67" s="37"/>
      <c r="G67" s="38" t="s">
        <v>119</v>
      </c>
      <c r="H67" s="38" t="s">
        <v>120</v>
      </c>
      <c r="I67" s="61">
        <f>-6955512</f>
        <v>-6955512</v>
      </c>
      <c r="J67" s="42" t="s">
        <v>43</v>
      </c>
      <c r="K67" s="42"/>
      <c r="L67" s="42"/>
      <c r="M67" s="42"/>
      <c r="N67" s="62" t="s">
        <v>38</v>
      </c>
      <c r="O67" s="62"/>
    </row>
    <row r="68" spans="1:15" s="1" customFormat="1" ht="13.5" customHeight="1">
      <c r="A68" s="37" t="s">
        <v>121</v>
      </c>
      <c r="B68" s="37"/>
      <c r="C68" s="37"/>
      <c r="D68" s="37"/>
      <c r="E68" s="37"/>
      <c r="F68" s="37"/>
      <c r="G68" s="38" t="s">
        <v>122</v>
      </c>
      <c r="H68" s="38" t="s">
        <v>123</v>
      </c>
      <c r="I68" s="61">
        <f>6955512</f>
        <v>6955512</v>
      </c>
      <c r="J68" s="42" t="s">
        <v>43</v>
      </c>
      <c r="K68" s="42"/>
      <c r="L68" s="42"/>
      <c r="M68" s="42"/>
      <c r="N68" s="62" t="s">
        <v>38</v>
      </c>
      <c r="O68" s="62"/>
    </row>
    <row r="69" spans="1:15" s="1" customFormat="1" ht="13.5" customHeight="1">
      <c r="A69" s="63" t="s">
        <v>18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s="1" customFormat="1" ht="15.75" customHeight="1">
      <c r="A70" s="7" t="s">
        <v>18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1" customFormat="1" ht="13.5" customHeight="1">
      <c r="A71" s="64" t="s">
        <v>124</v>
      </c>
      <c r="B71" s="64"/>
      <c r="C71" s="64"/>
      <c r="D71" s="64"/>
      <c r="E71" s="64"/>
      <c r="F71" s="7" t="s">
        <v>18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s="1" customFormat="1" ht="13.5" customHeight="1">
      <c r="A72" s="4" t="s">
        <v>125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</sheetData>
  <sheetProtection/>
  <mergeCells count="190">
    <mergeCell ref="A72:O72"/>
    <mergeCell ref="A68:F68"/>
    <mergeCell ref="J68:M68"/>
    <mergeCell ref="N68:O68"/>
    <mergeCell ref="A69:O69"/>
    <mergeCell ref="A70:O70"/>
    <mergeCell ref="A71:E71"/>
    <mergeCell ref="F71:O71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6:O56"/>
    <mergeCell ref="A57:O57"/>
    <mergeCell ref="A58:F58"/>
    <mergeCell ref="J58:M58"/>
    <mergeCell ref="N58:O58"/>
    <mergeCell ref="A59:F59"/>
    <mergeCell ref="J59:M59"/>
    <mergeCell ref="N59:O59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6:F26"/>
    <mergeCell ref="J26:M26"/>
    <mergeCell ref="N26:O26"/>
    <mergeCell ref="A27:O27"/>
    <mergeCell ref="A28:O28"/>
    <mergeCell ref="A29:F29"/>
    <mergeCell ref="J29:M29"/>
    <mergeCell ref="N29:O29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5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2018-04-05T05:24:28Z</dcterms:created>
  <dcterms:modified xsi:type="dcterms:W3CDTF">2018-04-05T05:24:28Z</dcterms:modified>
  <cp:category/>
  <cp:version/>
  <cp:contentType/>
  <cp:contentStatus/>
</cp:coreProperties>
</file>