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0" i="1"/>
  <c r="C20"/>
  <c r="D20"/>
  <c r="D17"/>
  <c r="C17"/>
  <c r="G25"/>
  <c r="G24"/>
  <c r="G19"/>
  <c r="E28"/>
  <c r="E25"/>
  <c r="G20" l="1"/>
  <c r="D16"/>
  <c r="C12"/>
  <c r="C8" s="1"/>
  <c r="C16"/>
  <c r="G29"/>
  <c r="G31"/>
  <c r="G30"/>
  <c r="G22"/>
  <c r="G21"/>
  <c r="G18"/>
  <c r="G14"/>
  <c r="G13"/>
  <c r="G11"/>
  <c r="G10"/>
  <c r="G9"/>
  <c r="F12"/>
  <c r="F8" s="1"/>
  <c r="F17"/>
  <c r="F16" s="1"/>
  <c r="E31"/>
  <c r="E30"/>
  <c r="E29"/>
  <c r="E27"/>
  <c r="E24"/>
  <c r="E22"/>
  <c r="E21"/>
  <c r="E19"/>
  <c r="E18"/>
  <c r="E14"/>
  <c r="E13"/>
  <c r="E11"/>
  <c r="E10"/>
  <c r="E9"/>
  <c r="D12"/>
  <c r="D8" s="1"/>
  <c r="C7" l="1"/>
  <c r="C32" s="1"/>
  <c r="G12"/>
  <c r="E16"/>
  <c r="G16"/>
  <c r="G8"/>
  <c r="G17"/>
  <c r="E20"/>
  <c r="D7"/>
  <c r="E8"/>
  <c r="E12"/>
  <c r="E17"/>
  <c r="F7" l="1"/>
  <c r="G7" s="1"/>
  <c r="E7"/>
  <c r="D32"/>
  <c r="F32" l="1"/>
</calcChain>
</file>

<file path=xl/sharedStrings.xml><?xml version="1.0" encoding="utf-8"?>
<sst xmlns="http://schemas.openxmlformats.org/spreadsheetml/2006/main" count="43" uniqueCount="43">
  <si>
    <t>Доходы бюджета - Итого</t>
  </si>
  <si>
    <t xml:space="preserve">Налоги на имущество   </t>
  </si>
  <si>
    <t xml:space="preserve">Земельный налог       </t>
  </si>
  <si>
    <t xml:space="preserve">Дотации               </t>
  </si>
  <si>
    <t xml:space="preserve">    Наименование     
      показателя      
     </t>
  </si>
  <si>
    <t>Плановые 
назначения 
на текущий год, тыс. руб.</t>
  </si>
  <si>
    <t xml:space="preserve">  Коды бюджетной  классификации доходов и расходов         
    </t>
  </si>
  <si>
    <t xml:space="preserve">Оценка ожидаемого исполнения на текущий год, тыс.руб.  
</t>
  </si>
  <si>
    <t xml:space="preserve">Выполнение плановых назначений,
%     
</t>
  </si>
  <si>
    <t xml:space="preserve">Плановые назначения на    
очередной финансовый год, тыс.руб.  
</t>
  </si>
  <si>
    <t xml:space="preserve">Темп роста плановых назначений очередного финансового
года к оценке
ожидаемого исполнения текущего года, 
%     
</t>
  </si>
  <si>
    <t xml:space="preserve">Налоговые и неналоговые доходы, всего в том числе налоговые и неналоговые доходы по следующим подгруппам: 
</t>
  </si>
  <si>
    <t>Налог на доходы физических лиц</t>
  </si>
  <si>
    <t xml:space="preserve">Единый налог на вмененный доход для отдельных видов деятельности          
</t>
  </si>
  <si>
    <t xml:space="preserve">Единый сельскохозяйственный налог                 
            </t>
  </si>
  <si>
    <t>Налог на имущество физических лиц</t>
  </si>
  <si>
    <t>Прочие неналоговые доходы</t>
  </si>
  <si>
    <t xml:space="preserve">Безвозмездные  поступления </t>
  </si>
  <si>
    <t xml:space="preserve">Расходы бюджета - итого </t>
  </si>
  <si>
    <t xml:space="preserve">Безвозмездные поступления от других бюджетов бюджетной системы Российской Федерации             
     </t>
  </si>
  <si>
    <t xml:space="preserve">Результат исполнения бюджета (дефицит "-", профицит "+")         
</t>
  </si>
  <si>
    <t>Глава муниципального образования</t>
  </si>
  <si>
    <t>Функционирование местных администраций</t>
  </si>
  <si>
    <t>Резервный фонд</t>
  </si>
  <si>
    <t>Благоустройство</t>
  </si>
  <si>
    <t>Культура</t>
  </si>
  <si>
    <t>182 1 05 03000 01 0000 110</t>
  </si>
  <si>
    <t>801 2 02 00000 00 0000 000</t>
  </si>
  <si>
    <t>801 2 02 01000 00 0000 151</t>
  </si>
  <si>
    <t>Массовый спорт</t>
  </si>
  <si>
    <t>Дорожное хозяйство (дорожные фонды)</t>
  </si>
  <si>
    <t>Защита населения и территории от чрезвычайных ситуаций</t>
  </si>
  <si>
    <t>182 1 01 02010 01 0000 110</t>
  </si>
  <si>
    <t>182 1 05 02010 02 0000 110</t>
  </si>
  <si>
    <t>000 1 06 01030 10 0000 000</t>
  </si>
  <si>
    <t>801 1 17 05050 10 0000 000</t>
  </si>
  <si>
    <t>182 1 06 06000 10 0000 110</t>
  </si>
  <si>
    <t>182 1 06 01000 10 0000 110</t>
  </si>
  <si>
    <t>Межбюджетные трансферты</t>
  </si>
  <si>
    <t>801 2 02 04014 10 0000 151</t>
  </si>
  <si>
    <t>Коммунальное хозяйство</t>
  </si>
  <si>
    <t>Водное хозяйство</t>
  </si>
  <si>
    <t xml:space="preserve">Оценка ожидаемого исполнения бюджета муниципального образования " Усть-Канское сельское поселение"
на 2017 год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</si>
</sst>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workbookViewId="0">
      <selection activeCell="F32" sqref="F32"/>
    </sheetView>
  </sheetViews>
  <sheetFormatPr defaultRowHeight="15"/>
  <cols>
    <col min="1" max="1" width="31.140625" customWidth="1"/>
    <col min="2" max="2" width="32.7109375" customWidth="1"/>
    <col min="3" max="3" width="19" customWidth="1"/>
    <col min="4" max="4" width="16.5703125" customWidth="1"/>
    <col min="5" max="5" width="15.85546875" customWidth="1"/>
    <col min="6" max="6" width="13.5703125" customWidth="1"/>
    <col min="7" max="7" width="15.5703125" customWidth="1"/>
  </cols>
  <sheetData>
    <row r="2" spans="1:7">
      <c r="A2" s="13" t="s">
        <v>42</v>
      </c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 ht="24.75" customHeight="1">
      <c r="A4" s="14"/>
      <c r="B4" s="14"/>
      <c r="C4" s="14"/>
      <c r="D4" s="14"/>
      <c r="E4" s="14"/>
      <c r="F4" s="14"/>
      <c r="G4" s="14"/>
    </row>
    <row r="5" spans="1:7" ht="18.75">
      <c r="A5" s="1"/>
      <c r="B5" s="1"/>
      <c r="C5" s="1"/>
      <c r="D5" s="1"/>
      <c r="E5" s="1"/>
      <c r="F5" s="1"/>
      <c r="G5" s="1"/>
    </row>
    <row r="6" spans="1:7" ht="249.75" customHeight="1">
      <c r="A6" s="2" t="s">
        <v>4</v>
      </c>
      <c r="B6" s="3" t="s">
        <v>6</v>
      </c>
      <c r="C6" s="3" t="s">
        <v>5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ht="37.5">
      <c r="A7" s="4" t="s">
        <v>0</v>
      </c>
      <c r="B7" s="5"/>
      <c r="C7" s="6">
        <f>C8+C16</f>
        <v>11828.4</v>
      </c>
      <c r="D7" s="6">
        <f>D8+D16</f>
        <v>7828.18</v>
      </c>
      <c r="E7" s="5">
        <f>ROUND(D7/C7*100,0)</f>
        <v>66</v>
      </c>
      <c r="F7" s="6">
        <f>F8+F16</f>
        <v>6628.98</v>
      </c>
      <c r="G7" s="6">
        <f>ROUND(F7/D7*100,0)</f>
        <v>85</v>
      </c>
    </row>
    <row r="8" spans="1:7" ht="55.5" customHeight="1">
      <c r="A8" s="4" t="s">
        <v>11</v>
      </c>
      <c r="B8" s="5"/>
      <c r="C8" s="6">
        <f>C9+C10+C11+C12+C15</f>
        <v>4078</v>
      </c>
      <c r="D8" s="6">
        <f>D9+D10+D11+D12+D15</f>
        <v>3778</v>
      </c>
      <c r="E8" s="5">
        <f t="shared" ref="E8:E9" si="0">ROUND(D8/C8*100,0)</f>
        <v>93</v>
      </c>
      <c r="F8" s="6">
        <f>F9+F10+F11+F12+F15</f>
        <v>4164</v>
      </c>
      <c r="G8" s="6">
        <f t="shared" ref="G8:G9" si="1">ROUND(F8/D8*100,0)</f>
        <v>110</v>
      </c>
    </row>
    <row r="9" spans="1:7" ht="46.5" customHeight="1">
      <c r="A9" s="7" t="s">
        <v>12</v>
      </c>
      <c r="B9" s="12" t="s">
        <v>32</v>
      </c>
      <c r="C9" s="9">
        <v>850</v>
      </c>
      <c r="D9" s="9">
        <v>850</v>
      </c>
      <c r="E9" s="8">
        <f t="shared" si="0"/>
        <v>100</v>
      </c>
      <c r="F9" s="9">
        <v>867</v>
      </c>
      <c r="G9" s="9">
        <f t="shared" si="1"/>
        <v>102</v>
      </c>
    </row>
    <row r="10" spans="1:7" ht="75" customHeight="1">
      <c r="A10" s="7" t="s">
        <v>13</v>
      </c>
      <c r="B10" s="8" t="s">
        <v>33</v>
      </c>
      <c r="C10" s="9">
        <v>680</v>
      </c>
      <c r="D10" s="9">
        <v>680</v>
      </c>
      <c r="E10" s="8">
        <f t="shared" ref="E10:E11" si="2">ROUND(D10/C10*100,0)</f>
        <v>100</v>
      </c>
      <c r="F10" s="9">
        <v>680</v>
      </c>
      <c r="G10" s="9">
        <f t="shared" ref="G10:G11" si="3">ROUND(F10/D10*100,0)</f>
        <v>100</v>
      </c>
    </row>
    <row r="11" spans="1:7" ht="60.75" customHeight="1">
      <c r="A11" s="7" t="s">
        <v>14</v>
      </c>
      <c r="B11" s="8" t="s">
        <v>26</v>
      </c>
      <c r="C11" s="9">
        <v>25</v>
      </c>
      <c r="D11" s="9">
        <v>25</v>
      </c>
      <c r="E11" s="8">
        <f t="shared" si="2"/>
        <v>100</v>
      </c>
      <c r="F11" s="9">
        <v>30</v>
      </c>
      <c r="G11" s="9">
        <f t="shared" si="3"/>
        <v>120</v>
      </c>
    </row>
    <row r="12" spans="1:7" ht="21.75" customHeight="1">
      <c r="A12" s="10" t="s">
        <v>1</v>
      </c>
      <c r="B12" s="8" t="s">
        <v>34</v>
      </c>
      <c r="C12" s="9">
        <f>C13+C14</f>
        <v>2523</v>
      </c>
      <c r="D12" s="9">
        <f>D13+D14</f>
        <v>2223</v>
      </c>
      <c r="E12" s="8">
        <f t="shared" ref="E12:E13" si="4">ROUND(D12/C12*100,0)</f>
        <v>88</v>
      </c>
      <c r="F12" s="9">
        <f>F13+F14</f>
        <v>2587</v>
      </c>
      <c r="G12" s="9">
        <f t="shared" ref="G12:G13" si="5">ROUND(F12/D12*100,0)</f>
        <v>116</v>
      </c>
    </row>
    <row r="13" spans="1:7" ht="37.5">
      <c r="A13" s="7" t="s">
        <v>15</v>
      </c>
      <c r="B13" s="8" t="s">
        <v>37</v>
      </c>
      <c r="C13" s="9">
        <v>754</v>
      </c>
      <c r="D13" s="9">
        <v>254</v>
      </c>
      <c r="E13" s="8">
        <f t="shared" si="4"/>
        <v>34</v>
      </c>
      <c r="F13" s="9">
        <v>790</v>
      </c>
      <c r="G13" s="9">
        <f t="shared" si="5"/>
        <v>311</v>
      </c>
    </row>
    <row r="14" spans="1:7" ht="18.75">
      <c r="A14" s="7" t="s">
        <v>2</v>
      </c>
      <c r="B14" s="8" t="s">
        <v>36</v>
      </c>
      <c r="C14" s="9">
        <v>1769</v>
      </c>
      <c r="D14" s="9">
        <v>1969</v>
      </c>
      <c r="E14" s="8">
        <f>ROUND(D14/C14*100,0)</f>
        <v>111</v>
      </c>
      <c r="F14" s="9">
        <v>1797</v>
      </c>
      <c r="G14" s="9">
        <f>ROUND(F14/D14*100,0)</f>
        <v>91</v>
      </c>
    </row>
    <row r="15" spans="1:7" ht="41.25" customHeight="1">
      <c r="A15" s="7" t="s">
        <v>16</v>
      </c>
      <c r="B15" s="8" t="s">
        <v>35</v>
      </c>
      <c r="C15" s="9"/>
      <c r="D15" s="9">
        <v>0</v>
      </c>
      <c r="E15" s="8"/>
      <c r="F15" s="9">
        <v>0</v>
      </c>
      <c r="G15" s="9">
        <v>0</v>
      </c>
    </row>
    <row r="16" spans="1:7" ht="38.25" customHeight="1">
      <c r="A16" s="4" t="s">
        <v>17</v>
      </c>
      <c r="B16" s="5"/>
      <c r="C16" s="6">
        <f>C17</f>
        <v>7750.4</v>
      </c>
      <c r="D16" s="6">
        <f>D17</f>
        <v>4050.18</v>
      </c>
      <c r="E16" s="5">
        <f t="shared" ref="E16:E19" si="6">ROUND(D16/C16*100,0)</f>
        <v>52</v>
      </c>
      <c r="F16" s="6">
        <f>F17</f>
        <v>2464.98</v>
      </c>
      <c r="G16" s="6">
        <f t="shared" ref="G16:G19" si="7">ROUND(F16/D16*100,0)</f>
        <v>61</v>
      </c>
    </row>
    <row r="17" spans="1:7" ht="94.5" customHeight="1">
      <c r="A17" s="10" t="s">
        <v>19</v>
      </c>
      <c r="B17" s="8" t="s">
        <v>27</v>
      </c>
      <c r="C17" s="9">
        <f>C18+C19</f>
        <v>7750.4</v>
      </c>
      <c r="D17" s="9">
        <f>D18+D19</f>
        <v>4050.18</v>
      </c>
      <c r="E17" s="8">
        <f t="shared" si="6"/>
        <v>52</v>
      </c>
      <c r="F17" s="9">
        <f>F18+F19</f>
        <v>2464.98</v>
      </c>
      <c r="G17" s="9">
        <f t="shared" si="7"/>
        <v>61</v>
      </c>
    </row>
    <row r="18" spans="1:7" ht="19.5" customHeight="1">
      <c r="A18" s="7" t="s">
        <v>3</v>
      </c>
      <c r="B18" s="8" t="s">
        <v>28</v>
      </c>
      <c r="C18" s="9">
        <v>2460.5</v>
      </c>
      <c r="D18" s="9">
        <v>2618.6799999999998</v>
      </c>
      <c r="E18" s="8">
        <f t="shared" si="6"/>
        <v>106</v>
      </c>
      <c r="F18" s="9">
        <v>2464.98</v>
      </c>
      <c r="G18" s="9">
        <f t="shared" si="7"/>
        <v>94</v>
      </c>
    </row>
    <row r="19" spans="1:7" ht="37.5">
      <c r="A19" s="7" t="s">
        <v>38</v>
      </c>
      <c r="B19" s="8" t="s">
        <v>39</v>
      </c>
      <c r="C19" s="9">
        <v>5289.9</v>
      </c>
      <c r="D19" s="9">
        <v>1431.5</v>
      </c>
      <c r="E19" s="8">
        <f t="shared" si="6"/>
        <v>27</v>
      </c>
      <c r="F19" s="9">
        <v>0</v>
      </c>
      <c r="G19" s="9">
        <f t="shared" si="7"/>
        <v>0</v>
      </c>
    </row>
    <row r="20" spans="1:7" ht="37.5">
      <c r="A20" s="4" t="s">
        <v>18</v>
      </c>
      <c r="B20" s="5"/>
      <c r="C20" s="6">
        <f>C21+C22+C24+C25+C27+C28+C29+C30+C31+C23+C26</f>
        <v>11619.33</v>
      </c>
      <c r="D20" s="6">
        <f>D21+D22+D24+D25+D27+D28+D29+D30+D31</f>
        <v>8431.89</v>
      </c>
      <c r="E20" s="5">
        <f t="shared" ref="E20:E31" si="8">ROUND(D20/C20*100,0)</f>
        <v>73</v>
      </c>
      <c r="F20" s="6">
        <f>F21+F22+F24+F25+F27+F28+F29+F30+F31+F23</f>
        <v>6628.9800000000005</v>
      </c>
      <c r="G20" s="6">
        <f t="shared" ref="G20" si="9">ROUND(F20/D20*100,0)</f>
        <v>79</v>
      </c>
    </row>
    <row r="21" spans="1:7" ht="37.5">
      <c r="A21" s="7" t="s">
        <v>21</v>
      </c>
      <c r="B21" s="11">
        <v>8.010102E+19</v>
      </c>
      <c r="C21" s="9">
        <v>546.64</v>
      </c>
      <c r="D21" s="9">
        <v>546.64</v>
      </c>
      <c r="E21" s="8">
        <f t="shared" si="8"/>
        <v>100</v>
      </c>
      <c r="F21" s="9">
        <v>502.2</v>
      </c>
      <c r="G21" s="9">
        <f t="shared" ref="G21:G22" si="10">ROUND(F21/D21*100,0)</f>
        <v>92</v>
      </c>
    </row>
    <row r="22" spans="1:7" ht="37.5">
      <c r="A22" s="7" t="s">
        <v>22</v>
      </c>
      <c r="B22" s="11">
        <v>8.010104E+19</v>
      </c>
      <c r="C22" s="9">
        <v>2219.85</v>
      </c>
      <c r="D22" s="9">
        <v>2135.46</v>
      </c>
      <c r="E22" s="8">
        <f t="shared" si="8"/>
        <v>96</v>
      </c>
      <c r="F22" s="9">
        <v>2322.5700000000002</v>
      </c>
      <c r="G22" s="9">
        <f t="shared" si="10"/>
        <v>109</v>
      </c>
    </row>
    <row r="23" spans="1:7" ht="18.75">
      <c r="A23" s="7" t="s">
        <v>23</v>
      </c>
      <c r="B23" s="11">
        <v>8.0101110000000008E+19</v>
      </c>
      <c r="C23" s="9">
        <v>25</v>
      </c>
      <c r="D23" s="9"/>
      <c r="E23" s="8"/>
      <c r="F23" s="9">
        <v>25</v>
      </c>
      <c r="G23" s="9"/>
    </row>
    <row r="24" spans="1:7" ht="66" customHeight="1">
      <c r="A24" s="7" t="s">
        <v>31</v>
      </c>
      <c r="B24" s="11">
        <v>8.0103089999999992E+19</v>
      </c>
      <c r="C24" s="9">
        <v>10</v>
      </c>
      <c r="D24" s="9">
        <v>8.39</v>
      </c>
      <c r="E24" s="8">
        <f t="shared" si="8"/>
        <v>84</v>
      </c>
      <c r="F24" s="9">
        <v>10</v>
      </c>
      <c r="G24" s="9">
        <f>ROUND(F24/D24*100,0)</f>
        <v>119</v>
      </c>
    </row>
    <row r="25" spans="1:7" ht="17.25" customHeight="1">
      <c r="A25" s="7" t="s">
        <v>41</v>
      </c>
      <c r="B25" s="11">
        <v>8.010406E+19</v>
      </c>
      <c r="C25" s="9">
        <v>309.19</v>
      </c>
      <c r="D25" s="9">
        <v>2</v>
      </c>
      <c r="E25" s="8">
        <f t="shared" si="8"/>
        <v>1</v>
      </c>
      <c r="F25" s="9">
        <v>2</v>
      </c>
      <c r="G25" s="9">
        <f>ROUND(F25/D25*100,0)</f>
        <v>100</v>
      </c>
    </row>
    <row r="26" spans="1:7" ht="17.25" customHeight="1">
      <c r="A26" s="7"/>
      <c r="B26" s="11">
        <v>8.010408E+19</v>
      </c>
      <c r="C26" s="9">
        <v>500</v>
      </c>
      <c r="D26" s="9"/>
      <c r="E26" s="8"/>
      <c r="F26" s="9"/>
      <c r="G26" s="9"/>
    </row>
    <row r="27" spans="1:7" ht="37.5">
      <c r="A27" s="7" t="s">
        <v>30</v>
      </c>
      <c r="B27" s="11">
        <v>8.0104089999999992E+19</v>
      </c>
      <c r="C27" s="9">
        <v>3148.96</v>
      </c>
      <c r="D27" s="9">
        <v>1223.5</v>
      </c>
      <c r="E27" s="8">
        <f t="shared" si="8"/>
        <v>39</v>
      </c>
      <c r="F27" s="9">
        <v>0</v>
      </c>
      <c r="G27" s="9"/>
    </row>
    <row r="28" spans="1:7" ht="23.25" customHeight="1">
      <c r="A28" s="7" t="s">
        <v>40</v>
      </c>
      <c r="B28" s="11">
        <v>8.010502E+19</v>
      </c>
      <c r="C28" s="9">
        <v>208</v>
      </c>
      <c r="D28" s="9">
        <v>208</v>
      </c>
      <c r="E28" s="8">
        <f t="shared" si="8"/>
        <v>100</v>
      </c>
      <c r="F28" s="9">
        <v>208</v>
      </c>
      <c r="G28" s="9"/>
    </row>
    <row r="29" spans="1:7" ht="19.5" customHeight="1">
      <c r="A29" s="7" t="s">
        <v>24</v>
      </c>
      <c r="B29" s="11">
        <v>8.0105030000000008E+19</v>
      </c>
      <c r="C29" s="9">
        <v>1698.26</v>
      </c>
      <c r="D29" s="9">
        <v>1296.78</v>
      </c>
      <c r="E29" s="8">
        <f t="shared" si="8"/>
        <v>76</v>
      </c>
      <c r="F29" s="9">
        <v>784.59</v>
      </c>
      <c r="G29" s="9">
        <f>ROUND(F29/D29*100,0)</f>
        <v>61</v>
      </c>
    </row>
    <row r="30" spans="1:7" ht="17.25" customHeight="1">
      <c r="A30" s="7" t="s">
        <v>25</v>
      </c>
      <c r="B30" s="11">
        <v>8.0108009999999992E+19</v>
      </c>
      <c r="C30" s="9">
        <v>2353.4899999999998</v>
      </c>
      <c r="D30" s="9">
        <v>2395.6799999999998</v>
      </c>
      <c r="E30" s="8">
        <f t="shared" si="8"/>
        <v>102</v>
      </c>
      <c r="F30" s="9">
        <v>2337.9899999999998</v>
      </c>
      <c r="G30" s="9">
        <f t="shared" ref="G30:G31" si="11">ROUND(F30/D30*100,0)</f>
        <v>98</v>
      </c>
    </row>
    <row r="31" spans="1:7" ht="19.5" customHeight="1">
      <c r="A31" s="7" t="s">
        <v>29</v>
      </c>
      <c r="B31" s="11">
        <v>8.011102E+19</v>
      </c>
      <c r="C31" s="9">
        <v>599.94000000000005</v>
      </c>
      <c r="D31" s="9">
        <v>615.44000000000005</v>
      </c>
      <c r="E31" s="8">
        <f t="shared" si="8"/>
        <v>103</v>
      </c>
      <c r="F31" s="9">
        <v>436.63</v>
      </c>
      <c r="G31" s="9">
        <f t="shared" si="11"/>
        <v>71</v>
      </c>
    </row>
    <row r="32" spans="1:7" ht="75">
      <c r="A32" s="10" t="s">
        <v>20</v>
      </c>
      <c r="B32" s="8"/>
      <c r="C32" s="9">
        <f>C7-C20</f>
        <v>209.06999999999971</v>
      </c>
      <c r="D32" s="9">
        <f>D7-D20</f>
        <v>-603.70999999999913</v>
      </c>
      <c r="E32" s="8"/>
      <c r="F32" s="9">
        <f>F7-F20</f>
        <v>0</v>
      </c>
      <c r="G32" s="9"/>
    </row>
    <row r="34" ht="31.5" customHeight="1"/>
    <row r="35" ht="30" customHeight="1"/>
    <row r="43" ht="40.5" customHeight="1"/>
  </sheetData>
  <mergeCells count="1">
    <mergeCell ref="A2:G4"/>
  </mergeCells>
  <pageMargins left="0.31496062992125984" right="0.31496062992125984" top="0.74803149606299213" bottom="0.74803149606299213" header="0.31496062992125984" footer="0.31496062992125984"/>
  <pageSetup paperSize="9" scale="67" fitToHeight="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2017-11-15T08:51:43Z</dcterms:modified>
</cp:coreProperties>
</file>