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<sst xmlns="http://schemas.openxmlformats.org/spreadsheetml/2006/main" count="245" uniqueCount="128">
  <si>
    <t>ОТЧЕТ ОБ ИСПОЛНЕНИИ БЮДЖЕТА</t>
  </si>
  <si>
    <t>КОДЫ</t>
  </si>
  <si>
    <t xml:space="preserve">Форма по ОКУД </t>
  </si>
  <si>
    <t>0503117</t>
  </si>
  <si>
    <t>на 1 октября 2017 г.</t>
  </si>
  <si>
    <t xml:space="preserve">Дата </t>
  </si>
  <si>
    <t>Наименование финансового органа</t>
  </si>
  <si>
    <t>Сельская администрация Усть-Канского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</si>
  <si>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</si>
  <si>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</si>
  <si>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01686407</t>
  </si>
  <si>
    <t>801</t>
  </si>
  <si>
    <t>Наименование публично-правового образования</t>
  </si>
  <si>
    <t>Усть-Канское сельское поселение</t>
  </si>
  <si>
    <t xml:space="preserve">по ОКТМО </t>
  </si>
  <si>
    <t>84635465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</si>
  <si>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</si>
  <si>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</si>
  <si>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</si>
  <si>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</si>
  <si>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</si>
  <si>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</si>
  <si>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</si>
  <si>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</si>
  <si>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</si>
  <si>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</si>
  <si>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</si>
  <si>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</si>
  <si>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</si>
  <si>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</si>
  <si>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</si>
  <si>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</si>
  <si>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</si>
  <si>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</si>
  <si>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</si>
  <si>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</si>
  <si>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</si>
  <si>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</si>
  <si>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</si>
  <si>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</si>
  <si>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</si>
  <si>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</si>
  <si>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</si>
  <si>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</si>
  <si>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</si>
  <si>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</si>
  <si>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</si>
  <si>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</si>
  <si>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</si>
  <si>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</si>
  <si>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</si>
  <si>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</si>
  <si>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</si>
  <si>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</si>
  <si>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</si>
  <si>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</si>
  <si>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</si>
  <si>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</si>
  <si>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Невыясненные поступления, зачисляемые в бюджеты сельских поселений</t>
  </si>
  <si>
    <t>801 11701050 10 0000 180</t>
  </si>
  <si>
    <t>Дотации на выравнивание бюджетной обеспеченности</t>
  </si>
  <si>
    <t>801 20215001 10 0000 151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</si>
  <si>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</si>
  <si>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801 20240014 10 0000 151</t>
  </si>
  <si>
    <t>Прочие межбюджетные трансферты, передаваемые бюджетам сельских поселений</t>
  </si>
  <si>
    <t>801 20249999 10 0000 151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</si>
  <si>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</si>
  <si>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801 20805000 10 0000 180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</si>
  <si>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</si>
  <si>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</si>
  <si>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</si>
  <si>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</si>
  <si>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</si>
  <si>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801 0102 9900008100 121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</si>
  <si>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</si>
  <si>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801 0102 9900008100 129</t>
  </si>
  <si>
    <t>801 0104 990А008110 121</t>
  </si>
  <si>
    <t>801 0104 990А008110 129</t>
  </si>
  <si>
    <t>Закупка товаров, работ, услуг в сфере информационно-коммуникационных технологий</t>
  </si>
  <si>
    <t>801 0104 990А008190 242</t>
  </si>
  <si>
    <t>Прочая закупка товаров, работ и услуг для обеспечения государственных (муниципальных) нужд</t>
  </si>
  <si>
    <t>801 0104 990А008190 244</t>
  </si>
  <si>
    <t>Уплата налога на имущество организаций и земельного налога</t>
  </si>
  <si>
    <t>801 0104 990А008190 851</t>
  </si>
  <si>
    <t>Уплата прочих налогов, сборов</t>
  </si>
  <si>
    <t>801 0104 990А008190 852</t>
  </si>
  <si>
    <t>Уплата иных платежей</t>
  </si>
  <si>
    <t>801 0104 990А008190 853</t>
  </si>
  <si>
    <t>Специальные расходы</t>
  </si>
  <si>
    <t>801 0107 9900002190 880</t>
  </si>
  <si>
    <t>Резервные средства</t>
  </si>
  <si>
    <t>801 0111 990000Ш200 870</t>
  </si>
  <si>
    <t>801 0309 0110100190 244</t>
  </si>
  <si>
    <t>801 0406 0120200190 244</t>
  </si>
  <si>
    <t>801 0408 0420248300 244</t>
  </si>
  <si>
    <t>801 0409 0420200Д00 244</t>
  </si>
  <si>
    <t>801 0502 0110300190 244</t>
  </si>
  <si>
    <t>801 0503 0110400190 244</t>
  </si>
  <si>
    <t>801 0503 03102L0181 244</t>
  </si>
  <si>
    <t>801 0503 03102R0181 244</t>
  </si>
  <si>
    <t>801 0801 0120100М01 244</t>
  </si>
  <si>
    <t>Иные межбюджетные трансферты</t>
  </si>
  <si>
    <t>801 0801 0120100М01 540</t>
  </si>
  <si>
    <t>801 1105 0120200110 121</t>
  </si>
  <si>
    <t>801 1105 0120200110 129</t>
  </si>
  <si>
    <t>801 1105 0120200190 244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</si>
  <si>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</si>
  <si>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</si>
  <si>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</si>
  <si>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</si>
  <si>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</si>
  <si>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</si>
  <si>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</si>
  <si>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</si>
  <si>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</si>
  <si>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</si>
  <si>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</si>
  <si>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</si>
  <si>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</si>
  <si>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</si>
  <si>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</si>
  <si>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</si>
  <si>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000 00000000 00 0000 510</t>
  </si>
  <si>
    <t xml:space="preserve">     уменьшение остатков средств</t>
  </si>
  <si>
    <t>720</t>
  </si>
  <si>
    <t>000 00000000 00 0000 610</t>
  </si>
  <si>
    <t xml:space="preserve">   4 октября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</si>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</sst>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42">
      <selection activeCell="F73" sqref="F73:O7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43009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11</v>
      </c>
    </row>
    <row r="6" spans="1:15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4" t="s">
        <v>14</v>
      </c>
      <c r="M6" s="4"/>
      <c r="N6" s="4"/>
      <c r="O6" s="9" t="s">
        <v>15</v>
      </c>
    </row>
    <row r="7" spans="1:15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18</v>
      </c>
    </row>
    <row r="8" spans="1:15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4" t="s">
        <v>21</v>
      </c>
      <c r="L8" s="4"/>
      <c r="M8" s="4"/>
      <c r="N8" s="4"/>
      <c r="O8" s="11" t="s">
        <v>22</v>
      </c>
    </row>
    <row r="9" spans="1:15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24</v>
      </c>
      <c r="B10" s="13"/>
      <c r="C10" s="13"/>
      <c r="D10" s="13"/>
      <c r="E10" s="13"/>
      <c r="F10" s="13"/>
      <c r="G10" s="14" t="s">
        <v>25</v>
      </c>
      <c r="H10" s="14" t="s">
        <v>26</v>
      </c>
      <c r="I10" s="15" t="s">
        <v>27</v>
      </c>
      <c r="J10" s="16" t="s">
        <v>28</v>
      </c>
      <c r="K10" s="16"/>
      <c r="L10" s="16"/>
      <c r="M10" s="16"/>
      <c r="N10" s="17" t="s">
        <v>29</v>
      </c>
      <c r="O10" s="17"/>
    </row>
    <row r="11" spans="1:15" s="1" customFormat="1" ht="12.75" customHeight="1">
      <c r="A11" s="18" t="s">
        <v>30</v>
      </c>
      <c r="B11" s="18"/>
      <c r="C11" s="18"/>
      <c r="D11" s="18"/>
      <c r="E11" s="18"/>
      <c r="F11" s="18"/>
      <c r="G11" s="19" t="s">
        <v>31</v>
      </c>
      <c r="H11" s="19" t="s">
        <v>32</v>
      </c>
      <c r="I11" s="20" t="s">
        <v>33</v>
      </c>
      <c r="J11" s="21" t="s">
        <v>34</v>
      </c>
      <c r="K11" s="21"/>
      <c r="L11" s="21"/>
      <c r="M11" s="21"/>
      <c r="N11" s="22" t="s">
        <v>35</v>
      </c>
      <c r="O11" s="22"/>
    </row>
    <row r="12" spans="1:15" s="1" customFormat="1" ht="13.5" customHeight="1">
      <c r="A12" s="23" t="s">
        <v>36</v>
      </c>
      <c r="B12" s="23"/>
      <c r="C12" s="23"/>
      <c r="D12" s="23"/>
      <c r="E12" s="23"/>
      <c r="F12" s="23"/>
      <c r="G12" s="24" t="s">
        <v>37</v>
      </c>
      <c r="H12" s="24" t="s">
        <v>38</v>
      </c>
      <c r="I12" s="25">
        <f>11828366.88</f>
        <v>11828366.88</v>
      </c>
      <c r="J12" s="26">
        <f>6155670.76</f>
        <v>6155670.76</v>
      </c>
      <c r="K12" s="26"/>
      <c r="L12" s="26"/>
      <c r="M12" s="26"/>
      <c r="N12" s="27">
        <f>5672696.12</f>
        <v>5672696.12</v>
      </c>
      <c r="O12" s="27"/>
    </row>
    <row r="13" spans="1:15" s="1" customFormat="1" ht="45" customHeight="1">
      <c r="A13" s="28" t="s">
        <v>39</v>
      </c>
      <c r="B13" s="28"/>
      <c r="C13" s="28"/>
      <c r="D13" s="28"/>
      <c r="E13" s="28"/>
      <c r="F13" s="28"/>
      <c r="G13" s="29" t="s">
        <v>37</v>
      </c>
      <c r="H13" s="29" t="s">
        <v>40</v>
      </c>
      <c r="I13" s="30">
        <f>824999.88</f>
        <v>824999.88</v>
      </c>
      <c r="J13" s="31">
        <f>554728.33</f>
        <v>554728.33</v>
      </c>
      <c r="K13" s="31"/>
      <c r="L13" s="31"/>
      <c r="M13" s="31"/>
      <c r="N13" s="32">
        <f>270271.55</f>
        <v>270271.55</v>
      </c>
      <c r="O13" s="32"/>
    </row>
    <row r="14" spans="1:15" s="1" customFormat="1" ht="66" customHeight="1">
      <c r="A14" s="28" t="s">
        <v>41</v>
      </c>
      <c r="B14" s="28"/>
      <c r="C14" s="28"/>
      <c r="D14" s="28"/>
      <c r="E14" s="28"/>
      <c r="F14" s="28"/>
      <c r="G14" s="29" t="s">
        <v>37</v>
      </c>
      <c r="H14" s="29" t="s">
        <v>42</v>
      </c>
      <c r="I14" s="30">
        <f>25000</f>
        <v>25000</v>
      </c>
      <c r="J14" s="31">
        <f>3408.23</f>
        <v>3408.23</v>
      </c>
      <c r="K14" s="31"/>
      <c r="L14" s="31"/>
      <c r="M14" s="31"/>
      <c r="N14" s="32">
        <f>21591.77</f>
        <v>21591.77</v>
      </c>
      <c r="O14" s="32"/>
    </row>
    <row r="15" spans="1:15" s="1" customFormat="1" ht="24" customHeight="1">
      <c r="A15" s="28" t="s">
        <v>43</v>
      </c>
      <c r="B15" s="28"/>
      <c r="C15" s="28"/>
      <c r="D15" s="28"/>
      <c r="E15" s="28"/>
      <c r="F15" s="28"/>
      <c r="G15" s="29" t="s">
        <v>37</v>
      </c>
      <c r="H15" s="29" t="s">
        <v>44</v>
      </c>
      <c r="I15" s="33" t="s">
        <v>45</v>
      </c>
      <c r="J15" s="31">
        <f>2814.75</f>
        <v>2814.75</v>
      </c>
      <c r="K15" s="31"/>
      <c r="L15" s="31"/>
      <c r="M15" s="31"/>
      <c r="N15" s="32">
        <f>0</f>
        <v>0</v>
      </c>
      <c r="O15" s="32"/>
    </row>
    <row r="16" spans="1:15" s="1" customFormat="1" ht="13.5" customHeight="1">
      <c r="A16" s="28" t="s">
        <v>46</v>
      </c>
      <c r="B16" s="28"/>
      <c r="C16" s="28"/>
      <c r="D16" s="28"/>
      <c r="E16" s="28"/>
      <c r="F16" s="28"/>
      <c r="G16" s="29" t="s">
        <v>37</v>
      </c>
      <c r="H16" s="29" t="s">
        <v>47</v>
      </c>
      <c r="I16" s="30">
        <f>680000</f>
        <v>680000</v>
      </c>
      <c r="J16" s="31">
        <f>405019.29</f>
        <v>405019.29</v>
      </c>
      <c r="K16" s="31"/>
      <c r="L16" s="31"/>
      <c r="M16" s="31"/>
      <c r="N16" s="32">
        <f>274980.71</f>
        <v>274980.71</v>
      </c>
      <c r="O16" s="32"/>
    </row>
    <row r="17" spans="1:15" s="1" customFormat="1" ht="13.5" customHeight="1">
      <c r="A17" s="28" t="s">
        <v>48</v>
      </c>
      <c r="B17" s="28"/>
      <c r="C17" s="28"/>
      <c r="D17" s="28"/>
      <c r="E17" s="28"/>
      <c r="F17" s="28"/>
      <c r="G17" s="29" t="s">
        <v>37</v>
      </c>
      <c r="H17" s="29" t="s">
        <v>49</v>
      </c>
      <c r="I17" s="30">
        <f>25000</f>
        <v>25000</v>
      </c>
      <c r="J17" s="31">
        <f>24740.55</f>
        <v>24740.55</v>
      </c>
      <c r="K17" s="31"/>
      <c r="L17" s="31"/>
      <c r="M17" s="31"/>
      <c r="N17" s="32">
        <f>259.45</f>
        <v>259.45</v>
      </c>
      <c r="O17" s="32"/>
    </row>
    <row r="18" spans="1:15" s="1" customFormat="1" ht="24" customHeight="1">
      <c r="A18" s="28" t="s">
        <v>50</v>
      </c>
      <c r="B18" s="28"/>
      <c r="C18" s="28"/>
      <c r="D18" s="28"/>
      <c r="E18" s="28"/>
      <c r="F18" s="28"/>
      <c r="G18" s="29" t="s">
        <v>37</v>
      </c>
      <c r="H18" s="29" t="s">
        <v>51</v>
      </c>
      <c r="I18" s="33" t="s">
        <v>45</v>
      </c>
      <c r="J18" s="31">
        <f>0.27</f>
        <v>0.27</v>
      </c>
      <c r="K18" s="31"/>
      <c r="L18" s="31"/>
      <c r="M18" s="31"/>
      <c r="N18" s="32">
        <f>0</f>
        <v>0</v>
      </c>
      <c r="O18" s="32"/>
    </row>
    <row r="19" spans="1:15" s="1" customFormat="1" ht="24" customHeight="1">
      <c r="A19" s="28" t="s">
        <v>52</v>
      </c>
      <c r="B19" s="28"/>
      <c r="C19" s="28"/>
      <c r="D19" s="28"/>
      <c r="E19" s="28"/>
      <c r="F19" s="28"/>
      <c r="G19" s="29" t="s">
        <v>37</v>
      </c>
      <c r="H19" s="29" t="s">
        <v>53</v>
      </c>
      <c r="I19" s="30">
        <f>754000</f>
        <v>754000</v>
      </c>
      <c r="J19" s="31">
        <f>95321.06</f>
        <v>95321.06</v>
      </c>
      <c r="K19" s="31"/>
      <c r="L19" s="31"/>
      <c r="M19" s="31"/>
      <c r="N19" s="32">
        <f>658678.94</f>
        <v>658678.94</v>
      </c>
      <c r="O19" s="32"/>
    </row>
    <row r="20" spans="1:15" s="1" customFormat="1" ht="24" customHeight="1">
      <c r="A20" s="28" t="s">
        <v>54</v>
      </c>
      <c r="B20" s="28"/>
      <c r="C20" s="28"/>
      <c r="D20" s="28"/>
      <c r="E20" s="28"/>
      <c r="F20" s="28"/>
      <c r="G20" s="29" t="s">
        <v>37</v>
      </c>
      <c r="H20" s="29" t="s">
        <v>55</v>
      </c>
      <c r="I20" s="30">
        <f>1197000</f>
        <v>1197000</v>
      </c>
      <c r="J20" s="31">
        <f>726137.48</f>
        <v>726137.48</v>
      </c>
      <c r="K20" s="31"/>
      <c r="L20" s="31"/>
      <c r="M20" s="31"/>
      <c r="N20" s="32">
        <f>470862.52</f>
        <v>470862.52</v>
      </c>
      <c r="O20" s="32"/>
    </row>
    <row r="21" spans="1:15" s="1" customFormat="1" ht="24" customHeight="1">
      <c r="A21" s="28" t="s">
        <v>56</v>
      </c>
      <c r="B21" s="28"/>
      <c r="C21" s="28"/>
      <c r="D21" s="28"/>
      <c r="E21" s="28"/>
      <c r="F21" s="28"/>
      <c r="G21" s="29" t="s">
        <v>37</v>
      </c>
      <c r="H21" s="29" t="s">
        <v>57</v>
      </c>
      <c r="I21" s="30">
        <f>572000</f>
        <v>572000</v>
      </c>
      <c r="J21" s="31">
        <f>107273.8</f>
        <v>107273.8</v>
      </c>
      <c r="K21" s="31"/>
      <c r="L21" s="31"/>
      <c r="M21" s="31"/>
      <c r="N21" s="32">
        <f>464726.2</f>
        <v>464726.2</v>
      </c>
      <c r="O21" s="32"/>
    </row>
    <row r="22" spans="1:15" s="1" customFormat="1" ht="13.5" customHeight="1">
      <c r="A22" s="28" t="s">
        <v>58</v>
      </c>
      <c r="B22" s="28"/>
      <c r="C22" s="28"/>
      <c r="D22" s="28"/>
      <c r="E22" s="28"/>
      <c r="F22" s="28"/>
      <c r="G22" s="29" t="s">
        <v>37</v>
      </c>
      <c r="H22" s="29" t="s">
        <v>59</v>
      </c>
      <c r="I22" s="33" t="s">
        <v>45</v>
      </c>
      <c r="J22" s="31">
        <f>20000</f>
        <v>20000</v>
      </c>
      <c r="K22" s="31"/>
      <c r="L22" s="31"/>
      <c r="M22" s="31"/>
      <c r="N22" s="32">
        <f>0</f>
        <v>0</v>
      </c>
      <c r="O22" s="32"/>
    </row>
    <row r="23" spans="1:15" s="1" customFormat="1" ht="13.5" customHeight="1">
      <c r="A23" s="28" t="s">
        <v>60</v>
      </c>
      <c r="B23" s="28"/>
      <c r="C23" s="28"/>
      <c r="D23" s="28"/>
      <c r="E23" s="28"/>
      <c r="F23" s="28"/>
      <c r="G23" s="29" t="s">
        <v>37</v>
      </c>
      <c r="H23" s="29" t="s">
        <v>61</v>
      </c>
      <c r="I23" s="30">
        <f>2460482</f>
        <v>2460482</v>
      </c>
      <c r="J23" s="31">
        <f>1937842</f>
        <v>1937842</v>
      </c>
      <c r="K23" s="31"/>
      <c r="L23" s="31"/>
      <c r="M23" s="31"/>
      <c r="N23" s="32">
        <f>522640</f>
        <v>522640</v>
      </c>
      <c r="O23" s="32"/>
    </row>
    <row r="24" spans="1:15" s="1" customFormat="1" ht="45" customHeight="1">
      <c r="A24" s="28" t="s">
        <v>62</v>
      </c>
      <c r="B24" s="28"/>
      <c r="C24" s="28"/>
      <c r="D24" s="28"/>
      <c r="E24" s="28"/>
      <c r="F24" s="28"/>
      <c r="G24" s="29" t="s">
        <v>37</v>
      </c>
      <c r="H24" s="29" t="s">
        <v>63</v>
      </c>
      <c r="I24" s="30">
        <f>3619500</f>
        <v>3619500</v>
      </c>
      <c r="J24" s="31">
        <f>1108000</f>
        <v>1108000</v>
      </c>
      <c r="K24" s="31"/>
      <c r="L24" s="31"/>
      <c r="M24" s="31"/>
      <c r="N24" s="32">
        <f>2511500</f>
        <v>2511500</v>
      </c>
      <c r="O24" s="32"/>
    </row>
    <row r="25" spans="1:15" s="1" customFormat="1" ht="24" customHeight="1">
      <c r="A25" s="28" t="s">
        <v>64</v>
      </c>
      <c r="B25" s="28"/>
      <c r="C25" s="28"/>
      <c r="D25" s="28"/>
      <c r="E25" s="28"/>
      <c r="F25" s="28"/>
      <c r="G25" s="29" t="s">
        <v>37</v>
      </c>
      <c r="H25" s="29" t="s">
        <v>65</v>
      </c>
      <c r="I25" s="30">
        <f>1670385</f>
        <v>1670385</v>
      </c>
      <c r="J25" s="31">
        <f>1170385</f>
        <v>1170385</v>
      </c>
      <c r="K25" s="31"/>
      <c r="L25" s="31"/>
      <c r="M25" s="31"/>
      <c r="N25" s="32">
        <f>500000</f>
        <v>500000</v>
      </c>
      <c r="O25" s="32"/>
    </row>
    <row r="26" spans="1:15" s="1" customFormat="1" ht="54.75" customHeight="1">
      <c r="A26" s="28" t="s">
        <v>66</v>
      </c>
      <c r="B26" s="28"/>
      <c r="C26" s="28"/>
      <c r="D26" s="28"/>
      <c r="E26" s="28"/>
      <c r="F26" s="28"/>
      <c r="G26" s="29" t="s">
        <v>37</v>
      </c>
      <c r="H26" s="29" t="s">
        <v>67</v>
      </c>
      <c r="I26" s="33" t="s">
        <v>45</v>
      </c>
      <c r="J26" s="31">
        <f>0</f>
        <v>0</v>
      </c>
      <c r="K26" s="31"/>
      <c r="L26" s="31"/>
      <c r="M26" s="31"/>
      <c r="N26" s="32">
        <f>0</f>
        <v>0</v>
      </c>
      <c r="O26" s="32"/>
    </row>
    <row r="27" spans="1:15" s="1" customFormat="1" ht="13.5" customHeight="1">
      <c r="A27" s="34" t="s">
        <v>18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s="1" customFormat="1" ht="13.5" customHeight="1">
      <c r="A28" s="12" t="s">
        <v>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1" customFormat="1" ht="34.5" customHeight="1">
      <c r="A29" s="13" t="s">
        <v>24</v>
      </c>
      <c r="B29" s="13"/>
      <c r="C29" s="13"/>
      <c r="D29" s="13"/>
      <c r="E29" s="13"/>
      <c r="F29" s="13"/>
      <c r="G29" s="14" t="s">
        <v>25</v>
      </c>
      <c r="H29" s="14" t="s">
        <v>69</v>
      </c>
      <c r="I29" s="15" t="s">
        <v>27</v>
      </c>
      <c r="J29" s="16" t="s">
        <v>28</v>
      </c>
      <c r="K29" s="16"/>
      <c r="L29" s="16"/>
      <c r="M29" s="16"/>
      <c r="N29" s="17" t="s">
        <v>29</v>
      </c>
      <c r="O29" s="17"/>
    </row>
    <row r="30" spans="1:15" s="1" customFormat="1" ht="13.5" customHeight="1">
      <c r="A30" s="18" t="s">
        <v>30</v>
      </c>
      <c r="B30" s="18"/>
      <c r="C30" s="18"/>
      <c r="D30" s="18"/>
      <c r="E30" s="18"/>
      <c r="F30" s="18"/>
      <c r="G30" s="19" t="s">
        <v>31</v>
      </c>
      <c r="H30" s="19" t="s">
        <v>32</v>
      </c>
      <c r="I30" s="20" t="s">
        <v>33</v>
      </c>
      <c r="J30" s="21" t="s">
        <v>34</v>
      </c>
      <c r="K30" s="21"/>
      <c r="L30" s="21"/>
      <c r="M30" s="21"/>
      <c r="N30" s="22" t="s">
        <v>35</v>
      </c>
      <c r="O30" s="22"/>
    </row>
    <row r="31" spans="1:15" s="1" customFormat="1" ht="13.5" customHeight="1">
      <c r="A31" s="23" t="s">
        <v>70</v>
      </c>
      <c r="B31" s="23"/>
      <c r="C31" s="23"/>
      <c r="D31" s="23"/>
      <c r="E31" s="23"/>
      <c r="F31" s="23"/>
      <c r="G31" s="24" t="s">
        <v>71</v>
      </c>
      <c r="H31" s="24" t="s">
        <v>38</v>
      </c>
      <c r="I31" s="25">
        <f>11865302.08</f>
        <v>11865302.08</v>
      </c>
      <c r="J31" s="26">
        <f>5342198.03</f>
        <v>5342198.03</v>
      </c>
      <c r="K31" s="26"/>
      <c r="L31" s="26"/>
      <c r="M31" s="26"/>
      <c r="N31" s="27">
        <f>6523104.05</f>
        <v>6523104.05</v>
      </c>
      <c r="O31" s="27"/>
    </row>
    <row r="32" spans="1:15" s="1" customFormat="1" ht="13.5" customHeight="1">
      <c r="A32" s="35" t="s">
        <v>72</v>
      </c>
      <c r="B32" s="35"/>
      <c r="C32" s="35"/>
      <c r="D32" s="35"/>
      <c r="E32" s="35"/>
      <c r="F32" s="35"/>
      <c r="G32" s="36" t="s">
        <v>71</v>
      </c>
      <c r="H32" s="36" t="s">
        <v>73</v>
      </c>
      <c r="I32" s="37">
        <f>420774.87</f>
        <v>420774.87</v>
      </c>
      <c r="J32" s="38">
        <f>294163.42</f>
        <v>294163.42</v>
      </c>
      <c r="K32" s="38"/>
      <c r="L32" s="38"/>
      <c r="M32" s="38"/>
      <c r="N32" s="39">
        <f>126611.45</f>
        <v>126611.45</v>
      </c>
      <c r="O32" s="39"/>
    </row>
    <row r="33" spans="1:15" s="1" customFormat="1" ht="33.75" customHeight="1">
      <c r="A33" s="35" t="s">
        <v>74</v>
      </c>
      <c r="B33" s="35"/>
      <c r="C33" s="35"/>
      <c r="D33" s="35"/>
      <c r="E33" s="35"/>
      <c r="F33" s="35"/>
      <c r="G33" s="36" t="s">
        <v>71</v>
      </c>
      <c r="H33" s="36" t="s">
        <v>75</v>
      </c>
      <c r="I33" s="37">
        <f>125866.01</f>
        <v>125866.01</v>
      </c>
      <c r="J33" s="38">
        <f>70270</f>
        <v>70270</v>
      </c>
      <c r="K33" s="38"/>
      <c r="L33" s="38"/>
      <c r="M33" s="38"/>
      <c r="N33" s="39">
        <f>55596.01</f>
        <v>55596.01</v>
      </c>
      <c r="O33" s="39"/>
    </row>
    <row r="34" spans="1:15" s="1" customFormat="1" ht="13.5" customHeight="1">
      <c r="A34" s="35" t="s">
        <v>72</v>
      </c>
      <c r="B34" s="35"/>
      <c r="C34" s="35"/>
      <c r="D34" s="35"/>
      <c r="E34" s="35"/>
      <c r="F34" s="35"/>
      <c r="G34" s="36" t="s">
        <v>71</v>
      </c>
      <c r="H34" s="36" t="s">
        <v>76</v>
      </c>
      <c r="I34" s="37">
        <f>1313526.13</f>
        <v>1313526.13</v>
      </c>
      <c r="J34" s="38">
        <f>978301.42</f>
        <v>978301.42</v>
      </c>
      <c r="K34" s="38"/>
      <c r="L34" s="38"/>
      <c r="M34" s="38"/>
      <c r="N34" s="39">
        <f>335224.71</f>
        <v>335224.71</v>
      </c>
      <c r="O34" s="39"/>
    </row>
    <row r="35" spans="1:15" s="1" customFormat="1" ht="33.75" customHeight="1">
      <c r="A35" s="35" t="s">
        <v>74</v>
      </c>
      <c r="B35" s="35"/>
      <c r="C35" s="35"/>
      <c r="D35" s="35"/>
      <c r="E35" s="35"/>
      <c r="F35" s="35"/>
      <c r="G35" s="36" t="s">
        <v>71</v>
      </c>
      <c r="H35" s="36" t="s">
        <v>77</v>
      </c>
      <c r="I35" s="37">
        <f>367163.87</f>
        <v>367163.87</v>
      </c>
      <c r="J35" s="38">
        <f>218632.23</f>
        <v>218632.23</v>
      </c>
      <c r="K35" s="38"/>
      <c r="L35" s="38"/>
      <c r="M35" s="38"/>
      <c r="N35" s="39">
        <f>148531.64</f>
        <v>148531.64</v>
      </c>
      <c r="O35" s="39"/>
    </row>
    <row r="36" spans="1:15" s="1" customFormat="1" ht="24" customHeight="1">
      <c r="A36" s="35" t="s">
        <v>78</v>
      </c>
      <c r="B36" s="35"/>
      <c r="C36" s="35"/>
      <c r="D36" s="35"/>
      <c r="E36" s="35"/>
      <c r="F36" s="35"/>
      <c r="G36" s="36" t="s">
        <v>71</v>
      </c>
      <c r="H36" s="36" t="s">
        <v>79</v>
      </c>
      <c r="I36" s="37">
        <f>120000</f>
        <v>120000</v>
      </c>
      <c r="J36" s="38">
        <f>110723.2</f>
        <v>110723.2</v>
      </c>
      <c r="K36" s="38"/>
      <c r="L36" s="38"/>
      <c r="M36" s="38"/>
      <c r="N36" s="39">
        <f>9276.8</f>
        <v>9276.8</v>
      </c>
      <c r="O36" s="39"/>
    </row>
    <row r="37" spans="1:15" s="1" customFormat="1" ht="24" customHeight="1">
      <c r="A37" s="35" t="s">
        <v>80</v>
      </c>
      <c r="B37" s="35"/>
      <c r="C37" s="35"/>
      <c r="D37" s="35"/>
      <c r="E37" s="35"/>
      <c r="F37" s="35"/>
      <c r="G37" s="36" t="s">
        <v>71</v>
      </c>
      <c r="H37" s="36" t="s">
        <v>81</v>
      </c>
      <c r="I37" s="37">
        <f>365710</f>
        <v>365710</v>
      </c>
      <c r="J37" s="38">
        <f>227842.86</f>
        <v>227842.86</v>
      </c>
      <c r="K37" s="38"/>
      <c r="L37" s="38"/>
      <c r="M37" s="38"/>
      <c r="N37" s="39">
        <f>137867.14</f>
        <v>137867.14</v>
      </c>
      <c r="O37" s="39"/>
    </row>
    <row r="38" spans="1:15" s="1" customFormat="1" ht="13.5" customHeight="1">
      <c r="A38" s="35" t="s">
        <v>82</v>
      </c>
      <c r="B38" s="35"/>
      <c r="C38" s="35"/>
      <c r="D38" s="35"/>
      <c r="E38" s="35"/>
      <c r="F38" s="35"/>
      <c r="G38" s="36" t="s">
        <v>71</v>
      </c>
      <c r="H38" s="36" t="s">
        <v>83</v>
      </c>
      <c r="I38" s="37">
        <f>36904.71</f>
        <v>36904.71</v>
      </c>
      <c r="J38" s="38">
        <f>34600</f>
        <v>34600</v>
      </c>
      <c r="K38" s="38"/>
      <c r="L38" s="38"/>
      <c r="M38" s="38"/>
      <c r="N38" s="39">
        <f>2304.71</f>
        <v>2304.71</v>
      </c>
      <c r="O38" s="39"/>
    </row>
    <row r="39" spans="1:15" s="1" customFormat="1" ht="13.5" customHeight="1">
      <c r="A39" s="35" t="s">
        <v>84</v>
      </c>
      <c r="B39" s="35"/>
      <c r="C39" s="35"/>
      <c r="D39" s="35"/>
      <c r="E39" s="35"/>
      <c r="F39" s="35"/>
      <c r="G39" s="36" t="s">
        <v>71</v>
      </c>
      <c r="H39" s="36" t="s">
        <v>85</v>
      </c>
      <c r="I39" s="37">
        <f>5153.44</f>
        <v>5153.44</v>
      </c>
      <c r="J39" s="38">
        <f>3340</f>
        <v>3340</v>
      </c>
      <c r="K39" s="38"/>
      <c r="L39" s="38"/>
      <c r="M39" s="38"/>
      <c r="N39" s="39">
        <f>1813.44</f>
        <v>1813.44</v>
      </c>
      <c r="O39" s="39"/>
    </row>
    <row r="40" spans="1:15" s="1" customFormat="1" ht="13.5" customHeight="1">
      <c r="A40" s="35" t="s">
        <v>86</v>
      </c>
      <c r="B40" s="35"/>
      <c r="C40" s="35"/>
      <c r="D40" s="35"/>
      <c r="E40" s="35"/>
      <c r="F40" s="35"/>
      <c r="G40" s="36" t="s">
        <v>71</v>
      </c>
      <c r="H40" s="36" t="s">
        <v>87</v>
      </c>
      <c r="I40" s="37">
        <f>11391.85</f>
        <v>11391.85</v>
      </c>
      <c r="J40" s="38">
        <f>11391.85</f>
        <v>11391.85</v>
      </c>
      <c r="K40" s="38"/>
      <c r="L40" s="38"/>
      <c r="M40" s="38"/>
      <c r="N40" s="39">
        <f>0</f>
        <v>0</v>
      </c>
      <c r="O40" s="39"/>
    </row>
    <row r="41" spans="1:15" s="1" customFormat="1" ht="13.5" customHeight="1">
      <c r="A41" s="35" t="s">
        <v>88</v>
      </c>
      <c r="B41" s="35"/>
      <c r="C41" s="35"/>
      <c r="D41" s="35"/>
      <c r="E41" s="35"/>
      <c r="F41" s="35"/>
      <c r="G41" s="36" t="s">
        <v>71</v>
      </c>
      <c r="H41" s="36" t="s">
        <v>89</v>
      </c>
      <c r="I41" s="37">
        <f>245970</f>
        <v>245970</v>
      </c>
      <c r="J41" s="38">
        <f>245970</f>
        <v>245970</v>
      </c>
      <c r="K41" s="38"/>
      <c r="L41" s="38"/>
      <c r="M41" s="38"/>
      <c r="N41" s="39">
        <f>0</f>
        <v>0</v>
      </c>
      <c r="O41" s="39"/>
    </row>
    <row r="42" spans="1:15" s="1" customFormat="1" ht="13.5" customHeight="1">
      <c r="A42" s="35" t="s">
        <v>90</v>
      </c>
      <c r="B42" s="35"/>
      <c r="C42" s="35"/>
      <c r="D42" s="35"/>
      <c r="E42" s="35"/>
      <c r="F42" s="35"/>
      <c r="G42" s="36" t="s">
        <v>71</v>
      </c>
      <c r="H42" s="36" t="s">
        <v>91</v>
      </c>
      <c r="I42" s="37">
        <f>25000</f>
        <v>25000</v>
      </c>
      <c r="J42" s="40" t="s">
        <v>45</v>
      </c>
      <c r="K42" s="40"/>
      <c r="L42" s="40"/>
      <c r="M42" s="40"/>
      <c r="N42" s="39">
        <f>25000</f>
        <v>25000</v>
      </c>
      <c r="O42" s="39"/>
    </row>
    <row r="43" spans="1:15" s="1" customFormat="1" ht="24" customHeight="1">
      <c r="A43" s="35" t="s">
        <v>80</v>
      </c>
      <c r="B43" s="35"/>
      <c r="C43" s="35"/>
      <c r="D43" s="35"/>
      <c r="E43" s="35"/>
      <c r="F43" s="35"/>
      <c r="G43" s="36" t="s">
        <v>71</v>
      </c>
      <c r="H43" s="36" t="s">
        <v>92</v>
      </c>
      <c r="I43" s="37">
        <f>10000</f>
        <v>10000</v>
      </c>
      <c r="J43" s="38">
        <f>8392.5</f>
        <v>8392.5</v>
      </c>
      <c r="K43" s="38"/>
      <c r="L43" s="38"/>
      <c r="M43" s="38"/>
      <c r="N43" s="39">
        <f>1607.5</f>
        <v>1607.5</v>
      </c>
      <c r="O43" s="39"/>
    </row>
    <row r="44" spans="1:15" s="1" customFormat="1" ht="24" customHeight="1">
      <c r="A44" s="35" t="s">
        <v>80</v>
      </c>
      <c r="B44" s="35"/>
      <c r="C44" s="35"/>
      <c r="D44" s="35"/>
      <c r="E44" s="35"/>
      <c r="F44" s="35"/>
      <c r="G44" s="36" t="s">
        <v>71</v>
      </c>
      <c r="H44" s="36" t="s">
        <v>93</v>
      </c>
      <c r="I44" s="37">
        <f>309185</f>
        <v>309185</v>
      </c>
      <c r="J44" s="38">
        <f>307185</f>
        <v>307185</v>
      </c>
      <c r="K44" s="38"/>
      <c r="L44" s="38"/>
      <c r="M44" s="38"/>
      <c r="N44" s="39">
        <f>2000</f>
        <v>2000</v>
      </c>
      <c r="O44" s="39"/>
    </row>
    <row r="45" spans="1:15" s="1" customFormat="1" ht="24" customHeight="1">
      <c r="A45" s="35" t="s">
        <v>80</v>
      </c>
      <c r="B45" s="35"/>
      <c r="C45" s="35"/>
      <c r="D45" s="35"/>
      <c r="E45" s="35"/>
      <c r="F45" s="35"/>
      <c r="G45" s="36" t="s">
        <v>71</v>
      </c>
      <c r="H45" s="36" t="s">
        <v>94</v>
      </c>
      <c r="I45" s="37">
        <f>500000</f>
        <v>500000</v>
      </c>
      <c r="J45" s="40" t="s">
        <v>45</v>
      </c>
      <c r="K45" s="40"/>
      <c r="L45" s="40"/>
      <c r="M45" s="40"/>
      <c r="N45" s="39">
        <f>500000</f>
        <v>500000</v>
      </c>
      <c r="O45" s="39"/>
    </row>
    <row r="46" spans="1:15" s="1" customFormat="1" ht="24" customHeight="1">
      <c r="A46" s="35" t="s">
        <v>80</v>
      </c>
      <c r="B46" s="35"/>
      <c r="C46" s="35"/>
      <c r="D46" s="35"/>
      <c r="E46" s="35"/>
      <c r="F46" s="35"/>
      <c r="G46" s="36" t="s">
        <v>71</v>
      </c>
      <c r="H46" s="36" t="s">
        <v>95</v>
      </c>
      <c r="I46" s="37">
        <f>3148964.28</f>
        <v>3148964.28</v>
      </c>
      <c r="J46" s="38">
        <f>497897</f>
        <v>497897</v>
      </c>
      <c r="K46" s="38"/>
      <c r="L46" s="38"/>
      <c r="M46" s="38"/>
      <c r="N46" s="39">
        <f>2651067.28</f>
        <v>2651067.28</v>
      </c>
      <c r="O46" s="39"/>
    </row>
    <row r="47" spans="1:15" s="1" customFormat="1" ht="24" customHeight="1">
      <c r="A47" s="35" t="s">
        <v>80</v>
      </c>
      <c r="B47" s="35"/>
      <c r="C47" s="35"/>
      <c r="D47" s="35"/>
      <c r="E47" s="35"/>
      <c r="F47" s="35"/>
      <c r="G47" s="36" t="s">
        <v>71</v>
      </c>
      <c r="H47" s="36" t="s">
        <v>96</v>
      </c>
      <c r="I47" s="37">
        <f>208000</f>
        <v>208000</v>
      </c>
      <c r="J47" s="38">
        <f>197670</f>
        <v>197670</v>
      </c>
      <c r="K47" s="38"/>
      <c r="L47" s="38"/>
      <c r="M47" s="38"/>
      <c r="N47" s="39">
        <f>10330</f>
        <v>10330</v>
      </c>
      <c r="O47" s="39"/>
    </row>
    <row r="48" spans="1:15" s="1" customFormat="1" ht="24" customHeight="1">
      <c r="A48" s="35" t="s">
        <v>80</v>
      </c>
      <c r="B48" s="35"/>
      <c r="C48" s="35"/>
      <c r="D48" s="35"/>
      <c r="E48" s="35"/>
      <c r="F48" s="35"/>
      <c r="G48" s="36" t="s">
        <v>71</v>
      </c>
      <c r="H48" s="36" t="s">
        <v>97</v>
      </c>
      <c r="I48" s="37">
        <f>835060.92</f>
        <v>835060.92</v>
      </c>
      <c r="J48" s="38">
        <f>835060.92</f>
        <v>835060.92</v>
      </c>
      <c r="K48" s="38"/>
      <c r="L48" s="38"/>
      <c r="M48" s="38"/>
      <c r="N48" s="39">
        <f>0</f>
        <v>0</v>
      </c>
      <c r="O48" s="39"/>
    </row>
    <row r="49" spans="1:15" s="1" customFormat="1" ht="24" customHeight="1">
      <c r="A49" s="35" t="s">
        <v>80</v>
      </c>
      <c r="B49" s="35"/>
      <c r="C49" s="35"/>
      <c r="D49" s="35"/>
      <c r="E49" s="35"/>
      <c r="F49" s="35"/>
      <c r="G49" s="36" t="s">
        <v>71</v>
      </c>
      <c r="H49" s="36" t="s">
        <v>98</v>
      </c>
      <c r="I49" s="37">
        <f>123300</f>
        <v>123300</v>
      </c>
      <c r="J49" s="38">
        <f>123300</f>
        <v>123300</v>
      </c>
      <c r="K49" s="38"/>
      <c r="L49" s="38"/>
      <c r="M49" s="38"/>
      <c r="N49" s="39">
        <f>0</f>
        <v>0</v>
      </c>
      <c r="O49" s="39"/>
    </row>
    <row r="50" spans="1:15" s="1" customFormat="1" ht="24" customHeight="1">
      <c r="A50" s="35" t="s">
        <v>80</v>
      </c>
      <c r="B50" s="35"/>
      <c r="C50" s="35"/>
      <c r="D50" s="35"/>
      <c r="E50" s="35"/>
      <c r="F50" s="35"/>
      <c r="G50" s="36" t="s">
        <v>71</v>
      </c>
      <c r="H50" s="36" t="s">
        <v>99</v>
      </c>
      <c r="I50" s="37">
        <f>739900</f>
        <v>739900</v>
      </c>
      <c r="J50" s="40" t="s">
        <v>45</v>
      </c>
      <c r="K50" s="40"/>
      <c r="L50" s="40"/>
      <c r="M50" s="40"/>
      <c r="N50" s="39">
        <f>739900</f>
        <v>739900</v>
      </c>
      <c r="O50" s="39"/>
    </row>
    <row r="51" spans="1:15" s="1" customFormat="1" ht="24" customHeight="1">
      <c r="A51" s="35" t="s">
        <v>80</v>
      </c>
      <c r="B51" s="35"/>
      <c r="C51" s="35"/>
      <c r="D51" s="35"/>
      <c r="E51" s="35"/>
      <c r="F51" s="35"/>
      <c r="G51" s="36" t="s">
        <v>71</v>
      </c>
      <c r="H51" s="36" t="s">
        <v>100</v>
      </c>
      <c r="I51" s="37">
        <f>15500</f>
        <v>15500</v>
      </c>
      <c r="J51" s="38">
        <f>15500</f>
        <v>15500</v>
      </c>
      <c r="K51" s="38"/>
      <c r="L51" s="38"/>
      <c r="M51" s="38"/>
      <c r="N51" s="39">
        <f>0</f>
        <v>0</v>
      </c>
      <c r="O51" s="39"/>
    </row>
    <row r="52" spans="1:15" s="1" customFormat="1" ht="13.5" customHeight="1">
      <c r="A52" s="35" t="s">
        <v>101</v>
      </c>
      <c r="B52" s="35"/>
      <c r="C52" s="35"/>
      <c r="D52" s="35"/>
      <c r="E52" s="35"/>
      <c r="F52" s="35"/>
      <c r="G52" s="36" t="s">
        <v>71</v>
      </c>
      <c r="H52" s="36" t="s">
        <v>102</v>
      </c>
      <c r="I52" s="37">
        <f>2337991</f>
        <v>2337991</v>
      </c>
      <c r="J52" s="38">
        <f>677892</f>
        <v>677892</v>
      </c>
      <c r="K52" s="38"/>
      <c r="L52" s="38"/>
      <c r="M52" s="38"/>
      <c r="N52" s="39">
        <f>1660099</f>
        <v>1660099</v>
      </c>
      <c r="O52" s="39"/>
    </row>
    <row r="53" spans="1:15" s="1" customFormat="1" ht="13.5" customHeight="1">
      <c r="A53" s="35" t="s">
        <v>72</v>
      </c>
      <c r="B53" s="35"/>
      <c r="C53" s="35"/>
      <c r="D53" s="35"/>
      <c r="E53" s="35"/>
      <c r="F53" s="35"/>
      <c r="G53" s="36" t="s">
        <v>71</v>
      </c>
      <c r="H53" s="36" t="s">
        <v>103</v>
      </c>
      <c r="I53" s="37">
        <f>314670</f>
        <v>314670</v>
      </c>
      <c r="J53" s="38">
        <f>212325.68</f>
        <v>212325.68</v>
      </c>
      <c r="K53" s="38"/>
      <c r="L53" s="38"/>
      <c r="M53" s="38"/>
      <c r="N53" s="39">
        <f>102344.32</f>
        <v>102344.32</v>
      </c>
      <c r="O53" s="39"/>
    </row>
    <row r="54" spans="1:15" s="1" customFormat="1" ht="33.75" customHeight="1">
      <c r="A54" s="35" t="s">
        <v>74</v>
      </c>
      <c r="B54" s="35"/>
      <c r="C54" s="35"/>
      <c r="D54" s="35"/>
      <c r="E54" s="35"/>
      <c r="F54" s="35"/>
      <c r="G54" s="36" t="s">
        <v>71</v>
      </c>
      <c r="H54" s="36" t="s">
        <v>104</v>
      </c>
      <c r="I54" s="37">
        <f>89240</f>
        <v>89240</v>
      </c>
      <c r="J54" s="38">
        <f>81499.95</f>
        <v>81499.95</v>
      </c>
      <c r="K54" s="38"/>
      <c r="L54" s="38"/>
      <c r="M54" s="38"/>
      <c r="N54" s="39">
        <f>7740.05</f>
        <v>7740.05</v>
      </c>
      <c r="O54" s="39"/>
    </row>
    <row r="55" spans="1:15" s="1" customFormat="1" ht="24" customHeight="1">
      <c r="A55" s="35" t="s">
        <v>80</v>
      </c>
      <c r="B55" s="35"/>
      <c r="C55" s="35"/>
      <c r="D55" s="35"/>
      <c r="E55" s="35"/>
      <c r="F55" s="35"/>
      <c r="G55" s="36" t="s">
        <v>71</v>
      </c>
      <c r="H55" s="36" t="s">
        <v>105</v>
      </c>
      <c r="I55" s="37">
        <f>196030</f>
        <v>196030</v>
      </c>
      <c r="J55" s="38">
        <f>190240</f>
        <v>190240</v>
      </c>
      <c r="K55" s="38"/>
      <c r="L55" s="38"/>
      <c r="M55" s="38"/>
      <c r="N55" s="39">
        <f>5790</f>
        <v>5790</v>
      </c>
      <c r="O55" s="39"/>
    </row>
    <row r="56" spans="1:15" s="1" customFormat="1" ht="15" customHeight="1">
      <c r="A56" s="41" t="s">
        <v>106</v>
      </c>
      <c r="B56" s="41"/>
      <c r="C56" s="41"/>
      <c r="D56" s="41"/>
      <c r="E56" s="41"/>
      <c r="F56" s="41"/>
      <c r="G56" s="42" t="s">
        <v>107</v>
      </c>
      <c r="H56" s="42" t="s">
        <v>38</v>
      </c>
      <c r="I56" s="43">
        <f>-36935.2</f>
        <v>-36935.2</v>
      </c>
      <c r="J56" s="44">
        <f>813472.73</f>
        <v>813472.73</v>
      </c>
      <c r="K56" s="44"/>
      <c r="L56" s="44"/>
      <c r="M56" s="44"/>
      <c r="N56" s="45" t="s">
        <v>38</v>
      </c>
      <c r="O56" s="45"/>
    </row>
    <row r="57" spans="1:15" s="1" customFormat="1" ht="13.5" customHeight="1">
      <c r="A57" s="7" t="s">
        <v>18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s="1" customFormat="1" ht="13.5" customHeight="1">
      <c r="A58" s="12" t="s">
        <v>108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s="1" customFormat="1" ht="45.75" customHeight="1">
      <c r="A59" s="13" t="s">
        <v>24</v>
      </c>
      <c r="B59" s="13"/>
      <c r="C59" s="13"/>
      <c r="D59" s="13"/>
      <c r="E59" s="13"/>
      <c r="F59" s="13"/>
      <c r="G59" s="14" t="s">
        <v>25</v>
      </c>
      <c r="H59" s="14" t="s">
        <v>109</v>
      </c>
      <c r="I59" s="15" t="s">
        <v>27</v>
      </c>
      <c r="J59" s="16" t="s">
        <v>28</v>
      </c>
      <c r="K59" s="16"/>
      <c r="L59" s="16"/>
      <c r="M59" s="16"/>
      <c r="N59" s="17" t="s">
        <v>29</v>
      </c>
      <c r="O59" s="17"/>
    </row>
    <row r="60" spans="1:15" s="1" customFormat="1" ht="12.75" customHeight="1">
      <c r="A60" s="18" t="s">
        <v>30</v>
      </c>
      <c r="B60" s="18"/>
      <c r="C60" s="18"/>
      <c r="D60" s="18"/>
      <c r="E60" s="18"/>
      <c r="F60" s="18"/>
      <c r="G60" s="19" t="s">
        <v>31</v>
      </c>
      <c r="H60" s="19" t="s">
        <v>32</v>
      </c>
      <c r="I60" s="20" t="s">
        <v>33</v>
      </c>
      <c r="J60" s="21" t="s">
        <v>34</v>
      </c>
      <c r="K60" s="21"/>
      <c r="L60" s="21"/>
      <c r="M60" s="21"/>
      <c r="N60" s="22" t="s">
        <v>35</v>
      </c>
      <c r="O60" s="22"/>
    </row>
    <row r="61" spans="1:15" s="1" customFormat="1" ht="13.5" customHeight="1">
      <c r="A61" s="23" t="s">
        <v>110</v>
      </c>
      <c r="B61" s="23"/>
      <c r="C61" s="23"/>
      <c r="D61" s="23"/>
      <c r="E61" s="23"/>
      <c r="F61" s="23"/>
      <c r="G61" s="24" t="s">
        <v>111</v>
      </c>
      <c r="H61" s="24" t="s">
        <v>38</v>
      </c>
      <c r="I61" s="46">
        <f>36935.2</f>
        <v>36935.2</v>
      </c>
      <c r="J61" s="47">
        <v>-813472.73</v>
      </c>
      <c r="K61" s="47"/>
      <c r="L61" s="47"/>
      <c r="M61" s="47"/>
      <c r="N61" s="48"/>
      <c r="O61" s="48"/>
    </row>
    <row r="62" spans="1:15" s="1" customFormat="1" ht="13.5" customHeight="1">
      <c r="A62" s="49" t="s">
        <v>112</v>
      </c>
      <c r="B62" s="49"/>
      <c r="C62" s="49"/>
      <c r="D62" s="49"/>
      <c r="E62" s="49"/>
      <c r="F62" s="49"/>
      <c r="G62" s="50" t="s">
        <v>18</v>
      </c>
      <c r="H62" s="50" t="s">
        <v>18</v>
      </c>
      <c r="I62" s="51" t="s">
        <v>18</v>
      </c>
      <c r="J62" s="52" t="s">
        <v>18</v>
      </c>
      <c r="K62" s="52"/>
      <c r="L62" s="52"/>
      <c r="M62" s="52"/>
      <c r="N62" s="53" t="s">
        <v>18</v>
      </c>
      <c r="O62" s="53"/>
    </row>
    <row r="63" spans="1:15" s="1" customFormat="1" ht="13.5" customHeight="1">
      <c r="A63" s="28" t="s">
        <v>113</v>
      </c>
      <c r="B63" s="28"/>
      <c r="C63" s="28"/>
      <c r="D63" s="28"/>
      <c r="E63" s="28"/>
      <c r="F63" s="28"/>
      <c r="G63" s="54" t="s">
        <v>114</v>
      </c>
      <c r="H63" s="29" t="s">
        <v>38</v>
      </c>
      <c r="I63" s="55" t="s">
        <v>45</v>
      </c>
      <c r="J63" s="56" t="s">
        <v>45</v>
      </c>
      <c r="K63" s="56"/>
      <c r="L63" s="56"/>
      <c r="M63" s="56"/>
      <c r="N63" s="57" t="s">
        <v>45</v>
      </c>
      <c r="O63" s="57"/>
    </row>
    <row r="64" spans="1:15" s="1" customFormat="1" ht="13.5" customHeight="1">
      <c r="A64" s="35" t="s">
        <v>18</v>
      </c>
      <c r="B64" s="35"/>
      <c r="C64" s="35"/>
      <c r="D64" s="35"/>
      <c r="E64" s="35"/>
      <c r="F64" s="35"/>
      <c r="G64" s="36" t="s">
        <v>114</v>
      </c>
      <c r="H64" s="36" t="s">
        <v>18</v>
      </c>
      <c r="I64" s="58" t="s">
        <v>45</v>
      </c>
      <c r="J64" s="40" t="s">
        <v>45</v>
      </c>
      <c r="K64" s="40"/>
      <c r="L64" s="40"/>
      <c r="M64" s="40"/>
      <c r="N64" s="59" t="s">
        <v>45</v>
      </c>
      <c r="O64" s="59"/>
    </row>
    <row r="65" spans="1:15" s="1" customFormat="1" ht="0.75" customHeight="1">
      <c r="A65" s="60" t="s">
        <v>18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spans="1:15" s="1" customFormat="1" ht="13.5" customHeight="1">
      <c r="A66" s="35" t="s">
        <v>115</v>
      </c>
      <c r="B66" s="35"/>
      <c r="C66" s="35"/>
      <c r="D66" s="35"/>
      <c r="E66" s="35"/>
      <c r="F66" s="35"/>
      <c r="G66" s="50" t="s">
        <v>116</v>
      </c>
      <c r="H66" s="50" t="s">
        <v>38</v>
      </c>
      <c r="I66" s="51" t="s">
        <v>45</v>
      </c>
      <c r="J66" s="40" t="s">
        <v>45</v>
      </c>
      <c r="K66" s="40"/>
      <c r="L66" s="40"/>
      <c r="M66" s="40"/>
      <c r="N66" s="53" t="s">
        <v>45</v>
      </c>
      <c r="O66" s="53"/>
    </row>
    <row r="67" spans="1:15" s="1" customFormat="1" ht="13.5" customHeight="1">
      <c r="A67" s="35" t="s">
        <v>18</v>
      </c>
      <c r="B67" s="35"/>
      <c r="C67" s="35"/>
      <c r="D67" s="35"/>
      <c r="E67" s="35"/>
      <c r="F67" s="35"/>
      <c r="G67" s="36" t="s">
        <v>116</v>
      </c>
      <c r="H67" s="36" t="s">
        <v>18</v>
      </c>
      <c r="I67" s="58" t="s">
        <v>45</v>
      </c>
      <c r="J67" s="40" t="s">
        <v>45</v>
      </c>
      <c r="K67" s="40"/>
      <c r="L67" s="40"/>
      <c r="M67" s="40"/>
      <c r="N67" s="59" t="s">
        <v>45</v>
      </c>
      <c r="O67" s="59"/>
    </row>
    <row r="68" spans="1:15" s="1" customFormat="1" ht="13.5" customHeight="1">
      <c r="A68" s="35" t="s">
        <v>117</v>
      </c>
      <c r="B68" s="35"/>
      <c r="C68" s="35"/>
      <c r="D68" s="35"/>
      <c r="E68" s="35"/>
      <c r="F68" s="35"/>
      <c r="G68" s="36" t="s">
        <v>118</v>
      </c>
      <c r="H68" s="36" t="s">
        <v>119</v>
      </c>
      <c r="I68" s="61">
        <f>36935.2</f>
        <v>36935.2</v>
      </c>
      <c r="J68" s="40">
        <v>-813472.73</v>
      </c>
      <c r="K68" s="40"/>
      <c r="L68" s="40"/>
      <c r="M68" s="40"/>
      <c r="N68" s="62"/>
      <c r="O68" s="62"/>
    </row>
    <row r="69" spans="1:15" s="1" customFormat="1" ht="13.5" customHeight="1">
      <c r="A69" s="35" t="s">
        <v>120</v>
      </c>
      <c r="B69" s="35"/>
      <c r="C69" s="35"/>
      <c r="D69" s="35"/>
      <c r="E69" s="35"/>
      <c r="F69" s="35"/>
      <c r="G69" s="36" t="s">
        <v>121</v>
      </c>
      <c r="H69" s="36" t="s">
        <v>122</v>
      </c>
      <c r="I69" s="61">
        <f>-11828366.88</f>
        <v>-11828366.88</v>
      </c>
      <c r="J69" s="38">
        <f>-6155670.76</f>
        <v>-6155670.76</v>
      </c>
      <c r="K69" s="38"/>
      <c r="L69" s="38"/>
      <c r="M69" s="38"/>
      <c r="N69" s="63" t="s">
        <v>38</v>
      </c>
      <c r="O69" s="63"/>
    </row>
    <row r="70" spans="1:15" s="1" customFormat="1" ht="13.5" customHeight="1">
      <c r="A70" s="35" t="s">
        <v>123</v>
      </c>
      <c r="B70" s="35"/>
      <c r="C70" s="35"/>
      <c r="D70" s="35"/>
      <c r="E70" s="35"/>
      <c r="F70" s="35"/>
      <c r="G70" s="36" t="s">
        <v>124</v>
      </c>
      <c r="H70" s="36" t="s">
        <v>125</v>
      </c>
      <c r="I70" s="61">
        <f>11865302.08</f>
        <v>11865302.08</v>
      </c>
      <c r="J70" s="38">
        <f>5342198.03</f>
        <v>5342198.03</v>
      </c>
      <c r="K70" s="38"/>
      <c r="L70" s="38"/>
      <c r="M70" s="38"/>
      <c r="N70" s="63" t="s">
        <v>38</v>
      </c>
      <c r="O70" s="63"/>
    </row>
    <row r="71" spans="1:15" s="1" customFormat="1" ht="13.5" customHeight="1">
      <c r="A71" s="64" t="s">
        <v>18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1" customFormat="1" ht="15.75" customHeight="1">
      <c r="A72" s="7" t="s">
        <v>18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s="1" customFormat="1" ht="13.5" customHeight="1">
      <c r="A73" s="65" t="s">
        <v>126</v>
      </c>
      <c r="B73" s="65"/>
      <c r="C73" s="65"/>
      <c r="D73" s="65"/>
      <c r="E73" s="65"/>
      <c r="F73" s="7" t="s">
        <v>18</v>
      </c>
      <c r="G73" s="7"/>
      <c r="H73" s="7"/>
      <c r="I73" s="7"/>
      <c r="J73" s="7"/>
      <c r="K73" s="7"/>
      <c r="L73" s="7"/>
      <c r="M73" s="7"/>
      <c r="N73" s="7"/>
      <c r="O73" s="7"/>
    </row>
    <row r="74" spans="1:15" s="1" customFormat="1" ht="13.5" customHeight="1">
      <c r="A74" s="4" t="s">
        <v>127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</sheetData>
  <sheetProtection/>
  <mergeCells count="194">
    <mergeCell ref="A71:O71"/>
    <mergeCell ref="A72:O72"/>
    <mergeCell ref="A73:E73"/>
    <mergeCell ref="F73:O73"/>
    <mergeCell ref="A74:O74"/>
    <mergeCell ref="A69:F69"/>
    <mergeCell ref="J69:M69"/>
    <mergeCell ref="N69:O69"/>
    <mergeCell ref="A70:F70"/>
    <mergeCell ref="J70:M70"/>
    <mergeCell ref="N70:O70"/>
    <mergeCell ref="A67:F67"/>
    <mergeCell ref="J67:M67"/>
    <mergeCell ref="N67:O67"/>
    <mergeCell ref="A68:F68"/>
    <mergeCell ref="J68:M68"/>
    <mergeCell ref="N68:O68"/>
    <mergeCell ref="A64:F64"/>
    <mergeCell ref="J64:M64"/>
    <mergeCell ref="N64:O64"/>
    <mergeCell ref="A65:O65"/>
    <mergeCell ref="A66:F66"/>
    <mergeCell ref="J66:M66"/>
    <mergeCell ref="N66:O66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6:F56"/>
    <mergeCell ref="J56:M56"/>
    <mergeCell ref="N56:O56"/>
    <mergeCell ref="A57:O57"/>
    <mergeCell ref="A58:O58"/>
    <mergeCell ref="A59:F59"/>
    <mergeCell ref="J59:M59"/>
    <mergeCell ref="N59:O59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6:F26"/>
    <mergeCell ref="J26:M26"/>
    <mergeCell ref="N26:O26"/>
    <mergeCell ref="A27:O27"/>
    <mergeCell ref="A28:O28"/>
    <mergeCell ref="A29:F29"/>
    <mergeCell ref="J29:M29"/>
    <mergeCell ref="N29:O29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7" max="255" man="1"/>
    <brk id="5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2017-10-04T07:29:11Z</dcterms:created>
  <dcterms:modified xsi:type="dcterms:W3CDTF">2017-10-04T07:29:11Z</dcterms:modified>
  <cp:category/>
  <cp:version/>
  <cp:contentType/>
  <cp:contentStatus/>
</cp:coreProperties>
</file>